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olinan\Desktop\"/>
    </mc:Choice>
  </mc:AlternateContent>
  <bookViews>
    <workbookView xWindow="0" yWindow="0" windowWidth="28800" windowHeight="11790"/>
  </bookViews>
  <sheets>
    <sheet name="100049465 - 2022" sheetId="1" r:id="rId1"/>
  </sheets>
  <externalReferences>
    <externalReference r:id="rId2"/>
  </externalReferences>
  <definedNames>
    <definedName name="הצעת_מחיר_חשיבה_">'100049465 - 2022'!$F$107</definedName>
    <definedName name="הצעת_מחיר_מידת_">'100049465 - 2022'!$F$102</definedName>
    <definedName name="הצעת_מחיר_סהכ_איכות">'100049465 - 2022'!$L$117</definedName>
    <definedName name="הצעת_מחיר_סהכ_עלות_אירוע">'100049465 - 2022'!$L$87</definedName>
    <definedName name="הצעת_מחיר_סהכ_עלות_אירוע2">'100049465 - 2022'!$O$87</definedName>
    <definedName name="הצעת_מחיר_ערך_">'100049465 - 2022'!$F$110</definedName>
    <definedName name="סוגי_אירועים_סוג_אירוע">'[1]סוגי אירועים'!$B$7:$B$12</definedName>
    <definedName name="סוגי_אירועים_תקציב_מקסימלי_למשתתף">'[1]סוגי אירועים'!$C$7:$C$12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1" l="1"/>
  <c r="L117" i="1"/>
  <c r="M110" i="1"/>
  <c r="X103" i="1"/>
  <c r="X105" i="1" s="1"/>
  <c r="N85" i="1"/>
  <c r="O85" i="1" s="1"/>
  <c r="L85" i="1"/>
  <c r="N84" i="1"/>
  <c r="O84" i="1" s="1"/>
  <c r="L84" i="1"/>
  <c r="N83" i="1"/>
  <c r="O83" i="1" s="1"/>
  <c r="L83" i="1"/>
  <c r="N82" i="1"/>
  <c r="O82" i="1" s="1"/>
  <c r="L82" i="1"/>
  <c r="N81" i="1"/>
  <c r="O81" i="1" s="1"/>
  <c r="L81" i="1"/>
  <c r="N80" i="1"/>
  <c r="O80" i="1" s="1"/>
  <c r="L80" i="1"/>
  <c r="N79" i="1"/>
  <c r="O79" i="1" s="1"/>
  <c r="L79" i="1"/>
  <c r="N78" i="1"/>
  <c r="O78" i="1" s="1"/>
  <c r="L78" i="1"/>
  <c r="N77" i="1"/>
  <c r="O77" i="1" s="1"/>
  <c r="L77" i="1"/>
  <c r="N76" i="1"/>
  <c r="O76" i="1" s="1"/>
  <c r="L76" i="1"/>
  <c r="N75" i="1"/>
  <c r="O75" i="1" s="1"/>
  <c r="L75" i="1"/>
  <c r="N74" i="1"/>
  <c r="O74" i="1" s="1"/>
  <c r="L74" i="1"/>
  <c r="N73" i="1"/>
  <c r="O73" i="1" s="1"/>
  <c r="L73" i="1"/>
  <c r="N72" i="1"/>
  <c r="O72" i="1" s="1"/>
  <c r="L72" i="1"/>
  <c r="N71" i="1"/>
  <c r="O71" i="1" s="1"/>
  <c r="L71" i="1"/>
  <c r="N70" i="1"/>
  <c r="O70" i="1" s="1"/>
  <c r="L70" i="1"/>
  <c r="N69" i="1"/>
  <c r="O69" i="1" s="1"/>
  <c r="L69" i="1"/>
  <c r="N68" i="1"/>
  <c r="O68" i="1" s="1"/>
  <c r="L68" i="1"/>
  <c r="N67" i="1"/>
  <c r="O67" i="1" s="1"/>
  <c r="L67" i="1"/>
  <c r="N66" i="1"/>
  <c r="O66" i="1" s="1"/>
  <c r="L66" i="1"/>
  <c r="N65" i="1"/>
  <c r="O65" i="1" s="1"/>
  <c r="L65" i="1"/>
  <c r="N64" i="1"/>
  <c r="O64" i="1" s="1"/>
  <c r="L64" i="1"/>
  <c r="N63" i="1"/>
  <c r="O63" i="1" s="1"/>
  <c r="L63" i="1"/>
  <c r="N62" i="1"/>
  <c r="O62" i="1" s="1"/>
  <c r="L62" i="1"/>
  <c r="N61" i="1"/>
  <c r="O61" i="1" s="1"/>
  <c r="L61" i="1"/>
  <c r="N60" i="1"/>
  <c r="O60" i="1" s="1"/>
  <c r="L60" i="1"/>
  <c r="N59" i="1"/>
  <c r="O59" i="1" s="1"/>
  <c r="L59" i="1"/>
  <c r="N58" i="1"/>
  <c r="O58" i="1" s="1"/>
  <c r="L58" i="1"/>
  <c r="N57" i="1"/>
  <c r="O57" i="1" s="1"/>
  <c r="L57" i="1"/>
  <c r="N56" i="1"/>
  <c r="O56" i="1" s="1"/>
  <c r="L56" i="1"/>
  <c r="N55" i="1"/>
  <c r="O55" i="1" s="1"/>
  <c r="L55" i="1"/>
  <c r="N54" i="1"/>
  <c r="O54" i="1" s="1"/>
  <c r="L54" i="1"/>
  <c r="N53" i="1"/>
  <c r="O53" i="1" s="1"/>
  <c r="L53" i="1"/>
  <c r="L87" i="1" l="1"/>
  <c r="L89" i="1" s="1"/>
  <c r="O87" i="1"/>
  <c r="X104" i="1"/>
  <c r="X107" i="1" s="1"/>
  <c r="X110" i="1" l="1"/>
  <c r="X111" i="1"/>
  <c r="O89" i="1"/>
</calcChain>
</file>

<file path=xl/sharedStrings.xml><?xml version="1.0" encoding="utf-8"?>
<sst xmlns="http://schemas.openxmlformats.org/spreadsheetml/2006/main" count="266" uniqueCount="136">
  <si>
    <t>*</t>
  </si>
  <si>
    <t>שם המשרד:</t>
  </si>
  <si>
    <t xml:space="preserve">רשות המים </t>
  </si>
  <si>
    <t>מע"מ</t>
  </si>
  <si>
    <t>יחידה</t>
  </si>
  <si>
    <t xml:space="preserve">רכש </t>
  </si>
  <si>
    <t>מספר פניה:</t>
  </si>
  <si>
    <t>100049465 - 2022</t>
  </si>
  <si>
    <t>סוג אירוע:</t>
  </si>
  <si>
    <t>אירוע רב יומי (הכולל לינה)</t>
  </si>
  <si>
    <t>תיאור אירוע:</t>
  </si>
  <si>
    <t xml:space="preserve">רשות המים מעוניינת לקיים סיור מקצועי באילת, אוכלוסיית היעד הינה הטרוגנית בטווחי גילאים שונים, חלקם מיטבי לכת, אוהבים פעילות אתגרית ואקסטרימית וחלקם מעדיפים פעילות מתונה ורגועה יותר. יש להתאים את הפעילות לעובדים בהתאם. מדובר על סיור בן שלושה ימים. </t>
  </si>
  <si>
    <t>מועד משוער מבוקש:</t>
  </si>
  <si>
    <t xml:space="preserve">12-14.09.2022 / 13-15.11.2022 / 28-30.11.2022 / 29.11-01.12.2022 </t>
  </si>
  <si>
    <t>משך בימים:</t>
  </si>
  <si>
    <t>מספר משתתפים משוער:</t>
  </si>
  <si>
    <t>איפיון האוכלוסיה:</t>
  </si>
  <si>
    <t>אוכלוסיה הטרוגנית, תינתן עדיפות להצעה לתאיריכים 12-14.09.2022</t>
  </si>
  <si>
    <t>איזור בארץ:</t>
  </si>
  <si>
    <t>נדרשת ערבות:</t>
  </si>
  <si>
    <t>נדרש ביטוח:</t>
  </si>
  <si>
    <t>אירוע מסוג:</t>
  </si>
  <si>
    <t>מצורף בריף:</t>
  </si>
  <si>
    <t>מסלול הפנייה:</t>
  </si>
  <si>
    <t>מרכיבי האירוע:</t>
  </si>
  <si>
    <t>#</t>
  </si>
  <si>
    <t>רמה 1</t>
  </si>
  <si>
    <t>רמה 2</t>
  </si>
  <si>
    <t>רמה 3</t>
  </si>
  <si>
    <t>רמה 4</t>
  </si>
  <si>
    <t>הגדרת מזמין לרכיב שנבחר</t>
  </si>
  <si>
    <t>מחיר מקסימום (ללא מע"מ)</t>
  </si>
  <si>
    <t>יחידת מידה</t>
  </si>
  <si>
    <t>כמות</t>
  </si>
  <si>
    <t>מחיר כולל לפני הנחה (ללא מע"מ)</t>
  </si>
  <si>
    <t>אחוז הנחה</t>
  </si>
  <si>
    <t>מחיר יחידה לאחר הנחה</t>
  </si>
  <si>
    <t>מחיר כולל (ללא מע"מ)</t>
  </si>
  <si>
    <t>הערות הספק</t>
  </si>
  <si>
    <t>הסעות</t>
  </si>
  <si>
    <t>אוטובוס</t>
  </si>
  <si>
    <t>הסעה צמודה</t>
  </si>
  <si>
    <t xml:space="preserve">עד 59 מושבים - מינימום להזמנה שעתיים - על הספק לדאוג ללינה עבור הנהג. הסעות יצאו החל מאזור נתניה ועד ירושלים </t>
  </si>
  <si>
    <t>שעה</t>
  </si>
  <si>
    <t>אטרקציות / פעילויות גיבוש</t>
  </si>
  <si>
    <t>סיור מודרך</t>
  </si>
  <si>
    <t>משך הסיור</t>
  </si>
  <si>
    <t>חצי יום</t>
  </si>
  <si>
    <t>סיור יום ראשון: נא להציע לפחות שלוש חלופות  לפעילות בשטח (אפשרות לפעילות משלבת סיור) למשך כ - שעתיים  3. הצעת תוכנית חלופית באותה העלות למקרה של מזג אוויר המגביל את הפעילות המוצעת</t>
  </si>
  <si>
    <t>ארוחות וכיבוד</t>
  </si>
  <si>
    <t>הפסקת קפה / כיבוד קל</t>
  </si>
  <si>
    <t>שתיה קרה - רץ</t>
  </si>
  <si>
    <t>המחיר מתייחס למים ולפחות 2 סוגי שתיה ממתוקת / מוגזת</t>
  </si>
  <si>
    <t>משתתף</t>
  </si>
  <si>
    <t>שתיה חמה - רץ</t>
  </si>
  <si>
    <t>המחיר מתייחס לקפה לסוגיו, חלב (לרבות תחליפים), תה (לפחות 2 סוגים), ממתיקים שונים</t>
  </si>
  <si>
    <t>ירקות חתוכים / פירות</t>
  </si>
  <si>
    <t>לפחות 3 סוגים שונים בהתאם לעונה , להתייחס לכשרות בהתייחס לשנת שמיטה לחומרה</t>
  </si>
  <si>
    <t>מאפים מתוקים / מלוחים</t>
  </si>
  <si>
    <t>לפחות 3 יחידות למשתתף</t>
  </si>
  <si>
    <t>ארוחת צהריים</t>
  </si>
  <si>
    <t>אופן ההגשה</t>
  </si>
  <si>
    <t>הגשה לשולחנות</t>
  </si>
  <si>
    <t xml:space="preserve">על המציע שני חלופות לארוחת צהריים בדרך לאילת, ארוחה בשרית </t>
  </si>
  <si>
    <t>שדרוג כשרות</t>
  </si>
  <si>
    <t>תוספת לכשרות מהדרין/גלאט</t>
  </si>
  <si>
    <t>להתייחס לכשרות בהתייחס לשנת שמיטה לחומרה</t>
  </si>
  <si>
    <t>סוג ארוחה</t>
  </si>
  <si>
    <t>צמחוני/טבעוני</t>
  </si>
  <si>
    <t>סוג הארוחה נכלל במחיר של אופן הגשת הארוחה</t>
  </si>
  <si>
    <t>לינה</t>
  </si>
  <si>
    <t>מלון</t>
  </si>
  <si>
    <t>סוג החדר</t>
  </si>
  <si>
    <t>יחיד בחדר בלינת זוג</t>
  </si>
  <si>
    <t xml:space="preserve">מלונות לבחירה אשר נמצאים בחופה הצפוני של העיר אילת, ברמת דירוג של חמישה כוכבים, בעל נגישות מידית לחוף הים ולטיילת המרכזית של העיר. מדובר על שני לילות (סך של כ-210 אנשים ללילה - מדובר על  כ-105 חדרים זוגיים) מלון יארגן קבלת פנים ועל המלון לבצעה חלוקת מתנות בחדרים שהרשות תספק מראש. ניתן להציע מלונות הבאים: מלון רויאל ביץ, דן אילת, הרודס, מלכת שבא, מלך שלמה, רויאל גארדן, יו סוויטס, יו מג'יק פאלאס. אולם כנסים, אפשרות להפרדת מיטות, על המלון לאפשר כניסה חופשית למתקני המלון לרבות: בריכת שחייה עדיפות לברכה מחוממת ג'קוזי, סאונה, חדר כושר ומתקני ספורט ככל שקיימים במלון.                         </t>
  </si>
  <si>
    <t>תוספת עבור לינת יחיד בחדר (ללא שותפים)</t>
  </si>
  <si>
    <t>מלונות לבחירה שני לילות ( של כ 30 איש תוספת חדר בודד ללילה) :  רויאל ביץ, דן אילת, הרודס, מלכת שבא, מלך שלמה, רויאל גארדן, יו סוויטס.</t>
  </si>
  <si>
    <t>ארוחת ערב</t>
  </si>
  <si>
    <t>אופן הגשה</t>
  </si>
  <si>
    <t xml:space="preserve">ארוחת ערב בשרית עשירה בר-בי-קיו (לא בחדר אוכל של המלון), </t>
  </si>
  <si>
    <t>שדרוג רמת תפריט</t>
  </si>
  <si>
    <t>תוספת לתפריט משודרג</t>
  </si>
  <si>
    <t xml:space="preserve">  סלטים / אנטריקוט / פילה </t>
  </si>
  <si>
    <t xml:space="preserve">אלכוהול ללא הגבלה: וודקה, וויסקי (תוצרת חוץ), ערק, בירות (שני סוגים לפחות), יין, ולפחות דני סוגי קוקטיילים </t>
  </si>
  <si>
    <t>סוג פנסיון</t>
  </si>
  <si>
    <t>תוספת לארוחה בשטחי המלון (בריכה/גן וכו')</t>
  </si>
  <si>
    <t>להציע חלופות לארוחת ערב לא בשטחי חדר האוכל : חוף פרטי,  מחוץ למלון במקום המיועד לאירועים</t>
  </si>
  <si>
    <t>הופעות</t>
  </si>
  <si>
    <t>סטנדאפ</t>
  </si>
  <si>
    <t xml:space="preserve">על הספק להציע לפחות שני חלופות לבחירה סטנדאפ כגון- שחר חסון, אודי כגן, הדר לוי, אבי נוסבוים, נדב אביקסיס,  אורי חזקיה, שלומי קוריאט, עדי אשכנזי) או אמן (קובי אפללו, עינת שרוף, רותם כהן, שמעון בוסקילה, עידן חביב, דיקלה) ניתן להציע חלופות דומות שלא צוינו. </t>
  </si>
  <si>
    <t>קומפלט</t>
  </si>
  <si>
    <t>זמר / ת או להקה</t>
  </si>
  <si>
    <t>די ג'יי שילווה אתנו במהלך כל הערב, כולל מסיבת ריקודים לאחר המופע</t>
  </si>
  <si>
    <t xml:space="preserve">סיור יום שני: נא להציע שלוש חלופות  לפעילות מחוץ למלון לדוגמא פעילות ימית, ספורט ימי, ספורט אתגרי, ג'יפים,  סיורי שטח,  למשך כ -3 שעות יש להגיש הצעה חלופית התואמת את מזג האוויר </t>
  </si>
  <si>
    <t>על המציע שני חלופות לארוחת צהריים במסעדה/מלון/או מקום הפעילות, ארוחה בשרית</t>
  </si>
  <si>
    <t>ארוחה בכשרות רגילה, רמת תפריט רגילה, כולל דמי שירות.יש להגדיר האם נדרשים כלים חד פעמיים/רב פעמיים</t>
  </si>
  <si>
    <t xml:space="preserve">להתייחס לכשרות בהתייחס לשנת שמיטה </t>
  </si>
  <si>
    <t>שייט</t>
  </si>
  <si>
    <t xml:space="preserve">פעילות ערב במלון או מחוץ למלון כגון: שייט/חוף פרטי/ ניתן להציע חלופות תואמת את המזג האוויר. פעילות תשלב קריוקי או טברנה יוונית בשילוב  די ג'יי. במהלך הערב תכלול כיבוד קל  שתיה קלה ואלכוהול ללא הגבלה: וודקה, וויסקי (תוצרת חוץ), ערק, בירות (שני סוגים לפחות), יין, ולפחות דני סוגי קוקטיילים  </t>
  </si>
  <si>
    <t>כניסות לאתרים</t>
  </si>
  <si>
    <t>שמורת טבע</t>
  </si>
  <si>
    <t xml:space="preserve">עצירה באתר/ תצפית שניתן לעשות טיול + סקירה מקצועית, </t>
  </si>
  <si>
    <t>כריכונים</t>
  </si>
  <si>
    <t>לפחות 2 יחידות למשתתף, לפחות 3 סוגי כרכונים, לרבות צמחוני,טבעוני להתייחס לכשרות בהתייחס לשנת שמיטה לחומרה</t>
  </si>
  <si>
    <t>בקבוק מים מקורר</t>
  </si>
  <si>
    <t xml:space="preserve">בקבוקי מים 330 שיחולקו לקראת יציאה לסיורים </t>
  </si>
  <si>
    <t>סה"כ עלות האירוע ללא מע"מ</t>
  </si>
  <si>
    <t>מחיר למשתתף</t>
  </si>
  <si>
    <t>משקלות</t>
  </si>
  <si>
    <t>מחיר:</t>
  </si>
  <si>
    <t>הערכת ספק:</t>
  </si>
  <si>
    <t>איכות:</t>
  </si>
  <si>
    <t>רכיבי איכות (חובה)</t>
  </si>
  <si>
    <t>מידת ההתאמה של התוכנית המוצעת למטרות האירוע, אוכלוסיית היעד והדרישות הכלליות שהוגדרו ע"י מזמין שירות</t>
  </si>
  <si>
    <t>האם רכיבי איכות חובה הוזן</t>
  </si>
  <si>
    <t>האם רכיבי איכות חובה 10%</t>
  </si>
  <si>
    <t>האם רכיבי איכות חובה 25%</t>
  </si>
  <si>
    <t>חשיבה יצירתית וחדשנות בתכנון האירוע ומרכיביו</t>
  </si>
  <si>
    <t>האם רכיבי איכות חובה תקין</t>
  </si>
  <si>
    <t>ערך מוסף (אקסטרות) של ההצעה מעבר לדרישות שהוגדרו ע"י המזמין</t>
  </si>
  <si>
    <t>סה"כ רכיבי איכות (חובה)</t>
  </si>
  <si>
    <t>האם רכיבי איכות רשות מצב 10% תקין</t>
  </si>
  <si>
    <t>האם רכיבי איכות רשות מצב 25% תקין</t>
  </si>
  <si>
    <t>רכיבי איכות (רשות)</t>
  </si>
  <si>
    <t>מאחר ורכיבי איכות חובה שווים 25%, אסור שיוצגו שורות ברכיבי איכות רשות</t>
  </si>
  <si>
    <t>תיאור המדד</t>
  </si>
  <si>
    <t>משקל</t>
  </si>
  <si>
    <t>סה"כ איכות</t>
  </si>
  <si>
    <t>שם ספק:</t>
  </si>
  <si>
    <t>ח.פ:</t>
  </si>
  <si>
    <t>טלפון נייד:</t>
  </si>
  <si>
    <t>נימוק לאי הגשת הצעה:</t>
  </si>
  <si>
    <t>הגשת מענה לפניה על ידי ספק המסגרת, מהווה אישור לכל התנאים המפורטים על ידי המזמין במסמך הפניה על כל נספחיו, והתחייבות הספק למלא אחר כל התנאים והדרישות, לשביעות רצונו המלאה של המזמין</t>
  </si>
  <si>
    <t>שם החותם:</t>
  </si>
  <si>
    <t>תאריך:</t>
  </si>
  <si>
    <t>חתימה: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</si>
</sst>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 #,##0"/>
    <numFmt numFmtId="165" formatCode="0.0%"/>
  </numFmts>
  <fonts count="14" x14ac:knownFonts="1">
    <font>
      <sz val="11"/>
      <color theme="1"/>
      <name val="Arial"/>
      <family val="2"/>
      <charset val="177"/>
      <scheme val="minor"/>
    </font>
    <font>
      <sz val="11"/>
      <color theme="1"/>
      <name val="Arial"/>
      <family val="2"/>
      <charset val="177"/>
      <scheme val="minor"/>
    </font>
    <font>
      <sz val="8"/>
      <color rgb="FF000000"/>
      <name val="Tahoma"/>
      <family val="2"/>
    </font>
    <font>
      <sz val="18"/>
      <color theme="1"/>
      <name val="Arial"/>
      <family val="2"/>
      <charset val="177"/>
    </font>
    <font>
      <sz val="11"/>
      <color theme="3" tint="0.79998168889431442"/>
      <name val="Arial"/>
      <family val="2"/>
      <charset val="177"/>
    </font>
    <font>
      <sz val="18"/>
      <color rgb="FFFF0000"/>
      <name val="Arial"/>
      <family val="2"/>
      <charset val="177"/>
    </font>
    <font>
      <b/>
      <sz val="11"/>
      <color theme="1"/>
      <name val="Arial"/>
      <family val="2"/>
    </font>
    <font>
      <sz val="11"/>
      <name val="Arial"/>
      <family val="2"/>
      <charset val="177"/>
    </font>
    <font>
      <b/>
      <sz val="12"/>
      <color theme="1"/>
      <name val="Arial"/>
      <family val="2"/>
    </font>
    <font>
      <sz val="11"/>
      <color theme="1"/>
      <name val="Arial"/>
      <family val="2"/>
    </font>
    <font>
      <sz val="11"/>
      <color rgb="FF007746"/>
      <name val="Arial"/>
      <family val="2"/>
    </font>
    <font>
      <b/>
      <sz val="14"/>
      <color theme="3" tint="0.79998168889431442"/>
      <name val="Arial"/>
      <family val="2"/>
    </font>
    <font>
      <b/>
      <sz val="11"/>
      <name val="Arial"/>
      <family val="2"/>
    </font>
    <font>
      <b/>
      <sz val="11"/>
      <color theme="1"/>
      <name val="Arial"/>
      <family val="2"/>
      <scheme val="minor"/>
    </font>
  </fonts>
  <fills count="9">
    <fill>
      <patternFill patternType="none"/>
    </fill>
    <fill>
      <patternFill patternType="gray125"/>
    </fill>
    <fill>
      <patternFill patternType="solid">
        <fgColor theme="3" tint="0.79998168889431442"/>
        <bgColor indexed="64"/>
      </patternFill>
    </fill>
    <fill>
      <patternFill patternType="solid">
        <fgColor theme="3" tint="0.59999389629810485"/>
        <bgColor indexed="64"/>
      </patternFill>
    </fill>
    <fill>
      <patternFill patternType="solid">
        <fgColor rgb="FFE4E4E4"/>
        <bgColor indexed="64"/>
      </patternFill>
    </fill>
    <fill>
      <patternFill patternType="solid">
        <fgColor rgb="FFFFFFFF"/>
        <bgColor indexed="64"/>
      </patternFill>
    </fill>
    <fill>
      <patternFill patternType="solid">
        <fgColor rgb="FFD6DCE4"/>
        <bgColor indexed="64"/>
      </patternFill>
    </fill>
    <fill>
      <patternFill patternType="solid">
        <fgColor theme="7" tint="0.79998168889431442"/>
        <bgColor indexed="64"/>
      </patternFill>
    </fill>
    <fill>
      <patternFill patternType="solid">
        <fgColor rgb="FFACB9CA"/>
        <bgColor indexed="64"/>
      </patternFill>
    </fill>
  </fills>
  <borders count="25">
    <border>
      <left/>
      <right/>
      <top/>
      <bottom/>
      <diagonal/>
    </border>
    <border>
      <left style="thin">
        <color indexed="64"/>
      </left>
      <right style="thin">
        <color indexed="64"/>
      </right>
      <top style="thin">
        <color indexed="64"/>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808080"/>
      </left>
      <right style="thin">
        <color rgb="FF808080"/>
      </right>
      <top style="thin">
        <color rgb="FF808080"/>
      </top>
      <bottom style="thin">
        <color rgb="FF808080"/>
      </bottom>
      <diagonal/>
    </border>
    <border>
      <left style="thin">
        <color theme="0" tint="-0.499984740745262"/>
      </left>
      <right/>
      <top/>
      <bottom style="hair">
        <color theme="0" tint="-0.499984740745262"/>
      </bottom>
      <diagonal/>
    </border>
    <border>
      <left/>
      <right style="thin">
        <color theme="0" tint="-0.499984740745262"/>
      </right>
      <top/>
      <bottom style="hair">
        <color theme="0" tint="-0.499984740745262"/>
      </bottom>
      <diagonal/>
    </border>
    <border>
      <left/>
      <right style="hair">
        <color theme="0" tint="-0.499984740745262"/>
      </right>
      <top style="hair">
        <color theme="0" tint="-0.499984740745262"/>
      </top>
      <bottom/>
      <diagonal/>
    </border>
    <border>
      <left/>
      <right style="hair">
        <color theme="0" tint="-0.499984740745262"/>
      </right>
      <top/>
      <bottom/>
      <diagonal/>
    </border>
    <border>
      <left style="thin">
        <color theme="0" tint="-0.499984740745262"/>
      </left>
      <right style="hair">
        <color theme="0" tint="-0.499984740745262"/>
      </right>
      <top/>
      <bottom style="hair">
        <color theme="0" tint="-0.499984740745262"/>
      </bottom>
      <diagonal/>
    </border>
    <border>
      <left style="hair">
        <color theme="0" tint="-0.499984740745262"/>
      </left>
      <right/>
      <top/>
      <bottom style="hair">
        <color theme="0" tint="-0.499984740745262"/>
      </bottom>
      <diagonal/>
    </border>
    <border>
      <left/>
      <right/>
      <top/>
      <bottom style="hair">
        <color theme="0" tint="-0.499984740745262"/>
      </bottom>
      <diagonal/>
    </border>
  </borders>
  <cellStyleXfs count="2">
    <xf numFmtId="0" fontId="0" fillId="0" borderId="0"/>
    <xf numFmtId="9" fontId="1" fillId="0" borderId="0" applyFont="0" applyFill="0" applyBorder="0" applyAlignment="0" applyProtection="0"/>
  </cellStyleXfs>
  <cellXfs count="127">
    <xf numFmtId="0" fontId="0" fillId="0" borderId="0" xfId="0"/>
    <xf numFmtId="0" fontId="9" fillId="5" borderId="17" xfId="0" applyFont="1" applyFill="1" applyBorder="1" applyAlignment="1" applyProtection="1">
      <alignment horizontal="center" vertical="center" wrapText="1"/>
    </xf>
    <xf numFmtId="0" fontId="9" fillId="5" borderId="17" xfId="0" applyFont="1" applyFill="1" applyBorder="1" applyAlignment="1" applyProtection="1">
      <alignment horizontal="center" vertical="center" wrapText="1"/>
      <protection locked="0"/>
    </xf>
    <xf numFmtId="4" fontId="9" fillId="5" borderId="17" xfId="0" applyNumberFormat="1" applyFont="1" applyFill="1" applyBorder="1" applyAlignment="1" applyProtection="1">
      <alignment horizontal="center" vertical="center" wrapText="1"/>
    </xf>
    <xf numFmtId="9" fontId="0" fillId="4" borderId="2" xfId="0" applyNumberFormat="1" applyFill="1" applyBorder="1" applyAlignment="1" applyProtection="1">
      <alignment horizontal="right"/>
    </xf>
    <xf numFmtId="9" fontId="0" fillId="4" borderId="3" xfId="0" applyNumberFormat="1" applyFill="1" applyBorder="1" applyAlignment="1" applyProtection="1">
      <alignment horizontal="right"/>
    </xf>
    <xf numFmtId="9" fontId="0" fillId="4" borderId="4" xfId="0" applyNumberFormat="1" applyFill="1" applyBorder="1" applyAlignment="1" applyProtection="1">
      <alignment horizontal="right"/>
    </xf>
    <xf numFmtId="9" fontId="0" fillId="4" borderId="2" xfId="1" applyFont="1" applyFill="1" applyBorder="1" applyAlignment="1" applyProtection="1">
      <alignment horizontal="right"/>
    </xf>
    <xf numFmtId="9" fontId="0" fillId="4" borderId="3" xfId="1" applyFont="1" applyFill="1" applyBorder="1" applyAlignment="1" applyProtection="1">
      <alignment horizontal="right"/>
    </xf>
    <xf numFmtId="9" fontId="0" fillId="4" borderId="4" xfId="1" applyFont="1" applyFill="1" applyBorder="1" applyAlignment="1" applyProtection="1">
      <alignment horizontal="right"/>
    </xf>
    <xf numFmtId="0" fontId="0" fillId="2" borderId="6" xfId="0" applyFill="1" applyBorder="1" applyAlignment="1" applyProtection="1">
      <alignment horizontal="center" vertical="center"/>
    </xf>
    <xf numFmtId="165" fontId="0" fillId="4" borderId="16" xfId="1" applyNumberFormat="1" applyFont="1" applyFill="1" applyBorder="1" applyAlignment="1" applyProtection="1">
      <alignment horizontal="center" vertical="center"/>
    </xf>
    <xf numFmtId="0" fontId="0" fillId="2" borderId="0" xfId="0" applyFill="1" applyProtection="1"/>
    <xf numFmtId="0" fontId="3" fillId="2" borderId="0" xfId="0" applyFont="1" applyFill="1" applyAlignment="1" applyProtection="1">
      <alignment horizontal="center" vertical="center"/>
    </xf>
    <xf numFmtId="0" fontId="4" fillId="2" borderId="1" xfId="0" applyFont="1" applyFill="1" applyBorder="1" applyAlignment="1" applyProtection="1">
      <alignment horizontal="center" vertical="center"/>
    </xf>
    <xf numFmtId="0" fontId="5" fillId="2" borderId="0" xfId="0" applyFont="1" applyFill="1" applyAlignment="1" applyProtection="1">
      <alignment horizontal="center" vertical="center"/>
    </xf>
    <xf numFmtId="0" fontId="6" fillId="3" borderId="2" xfId="0" applyFont="1" applyFill="1" applyBorder="1" applyAlignment="1" applyProtection="1">
      <alignment horizontal="right"/>
    </xf>
    <xf numFmtId="0" fontId="6" fillId="3" borderId="3" xfId="0" applyFont="1" applyFill="1" applyBorder="1" applyAlignment="1" applyProtection="1">
      <alignment horizontal="right"/>
    </xf>
    <xf numFmtId="0" fontId="6" fillId="3" borderId="4" xfId="0" applyFont="1" applyFill="1" applyBorder="1" applyAlignment="1" applyProtection="1">
      <alignment horizontal="right"/>
    </xf>
    <xf numFmtId="0" fontId="0" fillId="0" borderId="2" xfId="0" applyFill="1" applyBorder="1" applyAlignment="1" applyProtection="1">
      <alignment horizontal="right"/>
    </xf>
    <xf numFmtId="0" fontId="0" fillId="0" borderId="3" xfId="0" applyFill="1" applyBorder="1" applyAlignment="1" applyProtection="1">
      <alignment horizontal="right"/>
    </xf>
    <xf numFmtId="0" fontId="0" fillId="0" borderId="4" xfId="0" applyFill="1" applyBorder="1" applyAlignment="1" applyProtection="1">
      <alignment horizontal="right"/>
    </xf>
    <xf numFmtId="9" fontId="0" fillId="0" borderId="5" xfId="0" applyNumberFormat="1" applyFill="1" applyBorder="1" applyAlignment="1" applyProtection="1">
      <alignment horizontal="center" vertical="center"/>
    </xf>
    <xf numFmtId="0" fontId="0" fillId="2" borderId="0" xfId="0" applyFill="1" applyAlignment="1" applyProtection="1">
      <alignment horizontal="right"/>
    </xf>
    <xf numFmtId="0" fontId="7" fillId="2" borderId="6" xfId="0" applyFont="1" applyFill="1" applyBorder="1" applyAlignment="1" applyProtection="1">
      <alignment horizontal="center" vertical="center"/>
    </xf>
    <xf numFmtId="49" fontId="0" fillId="0" borderId="2" xfId="0" applyNumberFormat="1" applyFill="1" applyBorder="1" applyAlignment="1" applyProtection="1">
      <alignment horizontal="right"/>
    </xf>
    <xf numFmtId="49" fontId="0" fillId="0" borderId="3" xfId="0" applyNumberFormat="1" applyFill="1" applyBorder="1" applyAlignment="1" applyProtection="1">
      <alignment horizontal="right"/>
    </xf>
    <xf numFmtId="49" fontId="0" fillId="0" borderId="4" xfId="0" applyNumberFormat="1" applyFill="1" applyBorder="1" applyAlignment="1" applyProtection="1">
      <alignment horizontal="right"/>
    </xf>
    <xf numFmtId="0" fontId="9" fillId="2" borderId="0" xfId="0" applyFont="1" applyFill="1" applyAlignment="1" applyProtection="1">
      <alignment horizontal="right"/>
    </xf>
    <xf numFmtId="0" fontId="9" fillId="2" borderId="0" xfId="0" applyFont="1" applyFill="1" applyProtection="1"/>
    <xf numFmtId="0" fontId="6" fillId="3" borderId="7" xfId="0" applyFont="1" applyFill="1" applyBorder="1" applyAlignment="1" applyProtection="1">
      <alignment horizontal="right" vertical="top"/>
    </xf>
    <xf numFmtId="0" fontId="6" fillId="3" borderId="8" xfId="0" applyFont="1" applyFill="1" applyBorder="1" applyAlignment="1" applyProtection="1">
      <alignment horizontal="right" vertical="top"/>
    </xf>
    <xf numFmtId="0" fontId="6" fillId="3" borderId="9" xfId="0" applyFont="1" applyFill="1" applyBorder="1" applyAlignment="1" applyProtection="1">
      <alignment horizontal="right" vertical="top"/>
    </xf>
    <xf numFmtId="0" fontId="0" fillId="0" borderId="7" xfId="0" applyFill="1" applyBorder="1" applyAlignment="1" applyProtection="1">
      <alignment horizontal="right" vertical="top" wrapText="1"/>
    </xf>
    <xf numFmtId="0" fontId="0" fillId="0" borderId="8" xfId="0" applyFill="1" applyBorder="1" applyAlignment="1" applyProtection="1">
      <alignment horizontal="right" vertical="top" wrapText="1"/>
    </xf>
    <xf numFmtId="0" fontId="0" fillId="0" borderId="9" xfId="0" applyFill="1" applyBorder="1" applyAlignment="1" applyProtection="1">
      <alignment horizontal="right" vertical="top" wrapText="1"/>
    </xf>
    <xf numFmtId="0" fontId="6" fillId="3" borderId="10" xfId="0" applyFont="1" applyFill="1" applyBorder="1" applyAlignment="1" applyProtection="1">
      <alignment horizontal="right" vertical="top"/>
    </xf>
    <xf numFmtId="0" fontId="6" fillId="3" borderId="0" xfId="0" applyFont="1" applyFill="1" applyBorder="1" applyAlignment="1" applyProtection="1">
      <alignment horizontal="right" vertical="top"/>
    </xf>
    <xf numFmtId="0" fontId="6" fillId="3" borderId="11" xfId="0" applyFont="1" applyFill="1" applyBorder="1" applyAlignment="1" applyProtection="1">
      <alignment horizontal="right" vertical="top"/>
    </xf>
    <xf numFmtId="0" fontId="0" fillId="0" borderId="10" xfId="0" applyFill="1" applyBorder="1" applyAlignment="1" applyProtection="1">
      <alignment horizontal="right" vertical="top" wrapText="1"/>
    </xf>
    <xf numFmtId="0" fontId="0" fillId="0" borderId="0" xfId="0" applyFill="1" applyBorder="1" applyAlignment="1" applyProtection="1">
      <alignment horizontal="right" vertical="top" wrapText="1"/>
    </xf>
    <xf numFmtId="0" fontId="0" fillId="0" borderId="11" xfId="0" applyFill="1" applyBorder="1" applyAlignment="1" applyProtection="1">
      <alignment horizontal="right" vertical="top" wrapText="1"/>
    </xf>
    <xf numFmtId="0" fontId="6" fillId="3" borderId="12" xfId="0" applyFont="1" applyFill="1" applyBorder="1" applyAlignment="1" applyProtection="1">
      <alignment horizontal="right" vertical="top"/>
    </xf>
    <xf numFmtId="0" fontId="6" fillId="3" borderId="13" xfId="0" applyFont="1" applyFill="1" applyBorder="1" applyAlignment="1" applyProtection="1">
      <alignment horizontal="right" vertical="top"/>
    </xf>
    <xf numFmtId="0" fontId="6" fillId="3" borderId="14" xfId="0" applyFont="1" applyFill="1" applyBorder="1" applyAlignment="1" applyProtection="1">
      <alignment horizontal="right" vertical="top"/>
    </xf>
    <xf numFmtId="0" fontId="0" fillId="0" borderId="12" xfId="0" applyFill="1" applyBorder="1" applyAlignment="1" applyProtection="1">
      <alignment horizontal="right" vertical="top" wrapText="1"/>
    </xf>
    <xf numFmtId="0" fontId="0" fillId="0" borderId="13" xfId="0" applyFill="1" applyBorder="1" applyAlignment="1" applyProtection="1">
      <alignment horizontal="right" vertical="top" wrapText="1"/>
    </xf>
    <xf numFmtId="0" fontId="0" fillId="0" borderId="14" xfId="0" applyFill="1" applyBorder="1" applyAlignment="1" applyProtection="1">
      <alignment horizontal="right" vertical="top" wrapText="1"/>
    </xf>
    <xf numFmtId="0" fontId="0" fillId="0" borderId="2" xfId="0" applyFill="1" applyBorder="1" applyAlignment="1" applyProtection="1">
      <alignment horizontal="right" vertical="center"/>
    </xf>
    <xf numFmtId="0" fontId="0" fillId="0" borderId="3" xfId="0" applyFill="1" applyBorder="1" applyAlignment="1" applyProtection="1">
      <alignment horizontal="right" vertical="center"/>
    </xf>
    <xf numFmtId="0" fontId="0" fillId="0" borderId="4" xfId="0" applyFill="1" applyBorder="1" applyAlignment="1" applyProtection="1">
      <alignment horizontal="right" vertical="center"/>
    </xf>
    <xf numFmtId="0" fontId="6" fillId="3" borderId="2" xfId="0" applyFont="1" applyFill="1" applyBorder="1" applyAlignment="1" applyProtection="1">
      <alignment horizontal="right" vertical="top"/>
    </xf>
    <xf numFmtId="0" fontId="6" fillId="3" borderId="3" xfId="0" applyFont="1" applyFill="1" applyBorder="1" applyAlignment="1" applyProtection="1">
      <alignment horizontal="right" vertical="top"/>
    </xf>
    <xf numFmtId="0" fontId="6" fillId="3" borderId="4" xfId="0" applyFont="1" applyFill="1" applyBorder="1" applyAlignment="1" applyProtection="1">
      <alignment horizontal="right" vertical="top"/>
    </xf>
    <xf numFmtId="0" fontId="0" fillId="0" borderId="2" xfId="0" applyFill="1" applyBorder="1" applyAlignment="1" applyProtection="1">
      <alignment horizontal="right" vertical="top" wrapText="1"/>
    </xf>
    <xf numFmtId="0" fontId="0" fillId="0" borderId="3" xfId="0" applyFill="1" applyBorder="1" applyAlignment="1" applyProtection="1">
      <alignment horizontal="right" vertical="top" wrapText="1"/>
    </xf>
    <xf numFmtId="0" fontId="0" fillId="0" borderId="4" xfId="0" applyFill="1" applyBorder="1" applyAlignment="1" applyProtection="1">
      <alignment horizontal="right" vertical="top" wrapText="1"/>
    </xf>
    <xf numFmtId="0" fontId="0" fillId="2" borderId="15" xfId="0" applyFill="1" applyBorder="1" applyAlignment="1" applyProtection="1">
      <alignment horizontal="center" vertical="center"/>
    </xf>
    <xf numFmtId="0" fontId="0" fillId="4" borderId="7" xfId="0" applyFill="1" applyBorder="1" applyProtection="1"/>
    <xf numFmtId="0" fontId="0" fillId="4" borderId="8" xfId="0" applyFill="1" applyBorder="1" applyProtection="1"/>
    <xf numFmtId="0" fontId="0" fillId="4" borderId="9" xfId="0" applyFill="1" applyBorder="1" applyProtection="1"/>
    <xf numFmtId="0" fontId="0" fillId="0" borderId="5" xfId="0" applyFill="1" applyBorder="1" applyAlignment="1" applyProtection="1">
      <alignment horizontal="center" vertical="center"/>
    </xf>
    <xf numFmtId="0" fontId="0" fillId="4" borderId="10" xfId="0" applyFill="1" applyBorder="1" applyProtection="1"/>
    <xf numFmtId="0" fontId="0" fillId="4" borderId="0" xfId="0" applyFill="1" applyBorder="1" applyProtection="1"/>
    <xf numFmtId="0" fontId="0" fillId="4" borderId="11" xfId="0" applyFill="1" applyBorder="1" applyProtection="1"/>
    <xf numFmtId="0" fontId="0" fillId="4" borderId="12" xfId="0" applyFill="1" applyBorder="1" applyProtection="1"/>
    <xf numFmtId="0" fontId="0" fillId="4" borderId="13" xfId="0" applyFill="1" applyBorder="1" applyProtection="1"/>
    <xf numFmtId="0" fontId="0" fillId="4" borderId="14" xfId="0" applyFill="1" applyBorder="1" applyProtection="1"/>
    <xf numFmtId="0" fontId="0" fillId="2" borderId="5" xfId="0" applyFill="1" applyBorder="1" applyAlignment="1" applyProtection="1">
      <alignment horizontal="center" vertical="center"/>
    </xf>
    <xf numFmtId="0" fontId="6" fillId="3" borderId="2" xfId="0" applyFont="1" applyFill="1" applyBorder="1" applyAlignment="1" applyProtection="1">
      <alignment horizontal="right" vertical="center"/>
    </xf>
    <xf numFmtId="0" fontId="6" fillId="3" borderId="3" xfId="0" applyFont="1" applyFill="1" applyBorder="1" applyAlignment="1" applyProtection="1">
      <alignment horizontal="right" vertical="center"/>
    </xf>
    <xf numFmtId="0" fontId="6" fillId="3" borderId="4" xfId="0" applyFont="1" applyFill="1" applyBorder="1" applyAlignment="1" applyProtection="1">
      <alignment horizontal="right" vertical="center"/>
    </xf>
    <xf numFmtId="0" fontId="0" fillId="4" borderId="2" xfId="0" applyFill="1" applyBorder="1" applyProtection="1"/>
    <xf numFmtId="0" fontId="0" fillId="4" borderId="3" xfId="0" applyFill="1" applyBorder="1" applyProtection="1"/>
    <xf numFmtId="0" fontId="0" fillId="4" borderId="4" xfId="0" applyFill="1" applyBorder="1" applyProtection="1"/>
    <xf numFmtId="0" fontId="0" fillId="2" borderId="1" xfId="0" applyFill="1" applyBorder="1" applyAlignment="1" applyProtection="1">
      <alignment horizontal="center" vertical="center"/>
    </xf>
    <xf numFmtId="0" fontId="0" fillId="2" borderId="0" xfId="0" applyFill="1" applyAlignment="1" applyProtection="1">
      <alignment horizontal="center" vertical="center" wrapText="1"/>
    </xf>
    <xf numFmtId="0" fontId="3" fillId="2" borderId="0" xfId="0" applyFont="1" applyFill="1" applyAlignment="1" applyProtection="1">
      <alignment horizontal="center" vertical="center" wrapText="1"/>
    </xf>
    <xf numFmtId="0" fontId="6" fillId="3" borderId="16" xfId="0" applyFont="1" applyFill="1" applyBorder="1" applyAlignment="1" applyProtection="1">
      <alignment horizontal="center" vertical="center" wrapText="1"/>
    </xf>
    <xf numFmtId="0" fontId="0" fillId="2" borderId="6" xfId="0" applyFill="1" applyBorder="1" applyAlignment="1" applyProtection="1">
      <alignment horizontal="center" vertical="center" wrapText="1"/>
    </xf>
    <xf numFmtId="4" fontId="10" fillId="5" borderId="17" xfId="0" applyNumberFormat="1" applyFont="1" applyFill="1" applyBorder="1" applyAlignment="1" applyProtection="1">
      <alignment horizontal="center" vertical="center" wrapText="1"/>
    </xf>
    <xf numFmtId="0" fontId="6" fillId="3" borderId="2" xfId="0" applyFont="1" applyFill="1" applyBorder="1" applyAlignment="1" applyProtection="1">
      <alignment horizontal="center" vertical="center"/>
    </xf>
    <xf numFmtId="0" fontId="6" fillId="3" borderId="3" xfId="0" applyFont="1" applyFill="1" applyBorder="1" applyAlignment="1" applyProtection="1">
      <alignment horizontal="center" vertical="center"/>
    </xf>
    <xf numFmtId="0" fontId="6" fillId="3" borderId="4" xfId="0" applyFont="1" applyFill="1" applyBorder="1" applyAlignment="1" applyProtection="1">
      <alignment horizontal="center" vertical="center"/>
    </xf>
    <xf numFmtId="3" fontId="0" fillId="4" borderId="16" xfId="0" applyNumberFormat="1" applyFill="1" applyBorder="1" applyAlignment="1" applyProtection="1">
      <alignment horizontal="center" vertical="center"/>
    </xf>
    <xf numFmtId="0" fontId="0" fillId="2" borderId="18" xfId="0" applyFill="1" applyBorder="1" applyProtection="1"/>
    <xf numFmtId="0" fontId="0" fillId="2" borderId="19" xfId="0" applyFill="1" applyBorder="1" applyProtection="1"/>
    <xf numFmtId="0" fontId="0" fillId="2" borderId="0" xfId="0" applyFill="1" applyAlignment="1" applyProtection="1">
      <alignment vertical="center"/>
    </xf>
    <xf numFmtId="0" fontId="6" fillId="7" borderId="2" xfId="0" applyFont="1" applyFill="1" applyBorder="1" applyAlignment="1" applyProtection="1">
      <alignment horizontal="center"/>
    </xf>
    <xf numFmtId="0" fontId="6" fillId="7" borderId="3" xfId="0" applyFont="1" applyFill="1" applyBorder="1" applyAlignment="1" applyProtection="1">
      <alignment horizontal="center"/>
    </xf>
    <xf numFmtId="0" fontId="6" fillId="7" borderId="4" xfId="0" applyFont="1" applyFill="1" applyBorder="1" applyAlignment="1" applyProtection="1">
      <alignment horizontal="center"/>
    </xf>
    <xf numFmtId="0" fontId="6" fillId="3" borderId="7" xfId="0" applyFont="1" applyFill="1" applyBorder="1" applyAlignment="1" applyProtection="1">
      <alignment horizontal="right" vertical="top" wrapText="1"/>
    </xf>
    <xf numFmtId="0" fontId="6" fillId="3" borderId="8" xfId="0" applyFont="1" applyFill="1" applyBorder="1" applyAlignment="1" applyProtection="1">
      <alignment horizontal="right" vertical="top" wrapText="1"/>
    </xf>
    <xf numFmtId="0" fontId="6" fillId="3" borderId="9" xfId="0" applyFont="1" applyFill="1" applyBorder="1" applyAlignment="1" applyProtection="1">
      <alignment horizontal="right" vertical="top" wrapText="1"/>
    </xf>
    <xf numFmtId="9" fontId="0" fillId="0" borderId="2" xfId="1" applyFont="1" applyFill="1" applyBorder="1" applyAlignment="1" applyProtection="1">
      <alignment horizontal="right" vertical="center"/>
    </xf>
    <xf numFmtId="9" fontId="0" fillId="0" borderId="3" xfId="1" applyFont="1" applyFill="1" applyBorder="1" applyAlignment="1" applyProtection="1">
      <alignment horizontal="right" vertical="center"/>
    </xf>
    <xf numFmtId="9" fontId="0" fillId="0" borderId="4" xfId="1" applyFont="1" applyFill="1" applyBorder="1" applyAlignment="1" applyProtection="1">
      <alignment horizontal="right" vertical="center"/>
    </xf>
    <xf numFmtId="0" fontId="0" fillId="2" borderId="0" xfId="0" applyFill="1" applyBorder="1" applyProtection="1"/>
    <xf numFmtId="0" fontId="6" fillId="3" borderId="10" xfId="0" applyFont="1" applyFill="1" applyBorder="1" applyAlignment="1" applyProtection="1">
      <alignment horizontal="right" vertical="top" wrapText="1"/>
    </xf>
    <xf numFmtId="0" fontId="6" fillId="3" borderId="0" xfId="0" applyFont="1" applyFill="1" applyBorder="1" applyAlignment="1" applyProtection="1">
      <alignment horizontal="right" vertical="top" wrapText="1"/>
    </xf>
    <xf numFmtId="0" fontId="6" fillId="3" borderId="11" xfId="0" applyFont="1" applyFill="1" applyBorder="1" applyAlignment="1" applyProtection="1">
      <alignment horizontal="right" vertical="top" wrapText="1"/>
    </xf>
    <xf numFmtId="0" fontId="0" fillId="2" borderId="20" xfId="0" applyFill="1" applyBorder="1" applyProtection="1"/>
    <xf numFmtId="0" fontId="0" fillId="2" borderId="21" xfId="0" applyFill="1" applyBorder="1" applyProtection="1"/>
    <xf numFmtId="0" fontId="6" fillId="3" borderId="12" xfId="0" applyFont="1" applyFill="1" applyBorder="1" applyAlignment="1" applyProtection="1">
      <alignment horizontal="right" vertical="top" wrapText="1"/>
    </xf>
    <xf numFmtId="0" fontId="6" fillId="3" borderId="13" xfId="0" applyFont="1" applyFill="1" applyBorder="1" applyAlignment="1" applyProtection="1">
      <alignment horizontal="right" vertical="top" wrapText="1"/>
    </xf>
    <xf numFmtId="0" fontId="6" fillId="3" borderId="14" xfId="0" applyFont="1" applyFill="1" applyBorder="1" applyAlignment="1" applyProtection="1">
      <alignment horizontal="right" vertical="top" wrapText="1"/>
    </xf>
    <xf numFmtId="0" fontId="0" fillId="2" borderId="22" xfId="0" applyFill="1" applyBorder="1" applyProtection="1"/>
    <xf numFmtId="9" fontId="0" fillId="0" borderId="2" xfId="1" applyFont="1" applyFill="1" applyBorder="1" applyAlignment="1" applyProtection="1">
      <alignment horizontal="right"/>
    </xf>
    <xf numFmtId="9" fontId="0" fillId="0" borderId="3" xfId="1" applyFont="1" applyFill="1" applyBorder="1" applyAlignment="1" applyProtection="1">
      <alignment horizontal="right"/>
    </xf>
    <xf numFmtId="9" fontId="0" fillId="0" borderId="4" xfId="1" applyFont="1" applyFill="1" applyBorder="1" applyAlignment="1" applyProtection="1">
      <alignment horizontal="right"/>
    </xf>
    <xf numFmtId="0" fontId="6" fillId="2" borderId="23" xfId="0" applyFont="1" applyFill="1" applyBorder="1" applyAlignment="1" applyProtection="1">
      <alignment horizontal="center" vertical="center"/>
    </xf>
    <xf numFmtId="0" fontId="6" fillId="2" borderId="24" xfId="0" applyFont="1" applyFill="1" applyBorder="1" applyAlignment="1" applyProtection="1">
      <alignment horizontal="center" vertical="center"/>
    </xf>
    <xf numFmtId="0" fontId="0" fillId="2" borderId="0" xfId="0" applyFill="1" applyAlignment="1" applyProtection="1"/>
    <xf numFmtId="0" fontId="11" fillId="2" borderId="0" xfId="0" applyFont="1" applyFill="1" applyAlignment="1" applyProtection="1">
      <alignment horizontal="center" vertical="center" wrapText="1"/>
    </xf>
    <xf numFmtId="0" fontId="6" fillId="3" borderId="2" xfId="0" applyFont="1" applyFill="1" applyBorder="1" applyAlignment="1" applyProtection="1">
      <alignment horizontal="center" vertical="center" wrapText="1"/>
    </xf>
    <xf numFmtId="0" fontId="12" fillId="3" borderId="2" xfId="0" applyFont="1" applyFill="1" applyBorder="1" applyAlignment="1" applyProtection="1">
      <alignment horizontal="center" vertical="center" wrapText="1"/>
    </xf>
    <xf numFmtId="0" fontId="12" fillId="3" borderId="3" xfId="0" applyFont="1" applyFill="1" applyBorder="1" applyAlignment="1" applyProtection="1">
      <alignment horizontal="center" vertical="center" wrapText="1"/>
    </xf>
    <xf numFmtId="9" fontId="0" fillId="4" borderId="16" xfId="1" applyFont="1" applyFill="1" applyBorder="1" applyAlignment="1" applyProtection="1">
      <alignment horizontal="center" vertical="center"/>
    </xf>
    <xf numFmtId="10" fontId="9" fillId="5" borderId="17" xfId="0" applyNumberFormat="1" applyFont="1" applyFill="1" applyBorder="1" applyAlignment="1" applyProtection="1">
      <alignment horizontal="center" vertical="center" wrapText="1"/>
      <protection locked="0"/>
    </xf>
    <xf numFmtId="0" fontId="8" fillId="6" borderId="0" xfId="0" applyFont="1" applyFill="1" applyBorder="1" applyAlignment="1" applyProtection="1">
      <alignment horizontal="right"/>
    </xf>
    <xf numFmtId="164" fontId="0" fillId="6" borderId="0" xfId="0" applyNumberFormat="1" applyFill="1" applyBorder="1" applyAlignment="1" applyProtection="1">
      <alignment horizontal="center"/>
    </xf>
    <xf numFmtId="0" fontId="13" fillId="8" borderId="17" xfId="0" applyFont="1" applyFill="1" applyBorder="1" applyAlignment="1" applyProtection="1">
      <alignment horizontal="right" vertical="center"/>
    </xf>
    <xf numFmtId="0" fontId="0" fillId="5" borderId="17" xfId="0" applyFill="1" applyBorder="1" applyAlignment="1" applyProtection="1">
      <alignment horizontal="right" vertical="center"/>
      <protection locked="0"/>
    </xf>
    <xf numFmtId="0" fontId="13" fillId="8" borderId="17" xfId="0" applyFont="1" applyFill="1" applyBorder="1" applyAlignment="1" applyProtection="1">
      <alignment horizontal="right" vertical="top"/>
    </xf>
    <xf numFmtId="0" fontId="0" fillId="5" borderId="17" xfId="0" applyFill="1" applyBorder="1" applyAlignment="1" applyProtection="1">
      <alignment horizontal="right" vertical="top"/>
      <protection locked="0"/>
    </xf>
    <xf numFmtId="0" fontId="13" fillId="2" borderId="0" xfId="0" applyFont="1" applyFill="1" applyAlignment="1" applyProtection="1">
      <alignment horizontal="center" vertical="center" wrapText="1"/>
    </xf>
    <xf numFmtId="0" fontId="0" fillId="8" borderId="17" xfId="0" applyFill="1" applyBorder="1" applyAlignment="1" applyProtection="1">
      <alignment vertical="top" wrapText="1"/>
    </xf>
  </cellXfs>
  <cellStyles count="2">
    <cellStyle name="Normal" xfId="0" builtinId="0"/>
    <cellStyle name="Percent" xfId="1" builtinId="5"/>
  </cellStyles>
  <dxfs count="10">
    <dxf>
      <font>
        <color rgb="FFFFFFFF"/>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X$33" lockText="1"/>
</file>

<file path=xl/ctrlProps/ctrlProp10.xml><?xml version="1.0" encoding="utf-8"?>
<formControlPr xmlns="http://schemas.microsoft.com/office/spreadsheetml/2009/9/main" objectType="Radio" lockText="1"/>
</file>

<file path=xl/ctrlProps/ctrlProp11.xml><?xml version="1.0" encoding="utf-8"?>
<formControlPr xmlns="http://schemas.microsoft.com/office/spreadsheetml/2009/9/main" objectType="Radio" firstButton="1" fmlaLink="$X$42" lockText="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Radio" checked="Checked" firstButton="1" fmlaLink="$X$45" lockText="1"/>
</file>

<file path=xl/ctrlProps/ctrlProp17.xml><?xml version="1.0" encoding="utf-8"?>
<formControlPr xmlns="http://schemas.microsoft.com/office/spreadsheetml/2009/9/main" objectType="Radio" lockText="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X$34" lockText="1"/>
</file>

<file path=xl/ctrlProps/ctrlProp20.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CheckBox" fmlaLink="$X$35" lockText="1"/>
</file>

<file path=xl/ctrlProps/ctrlProp4.xml><?xml version="1.0" encoding="utf-8"?>
<formControlPr xmlns="http://schemas.microsoft.com/office/spreadsheetml/2009/9/main" objectType="CheckBox" checked="Checked" fmlaLink="$X$36" lockText="1"/>
</file>

<file path=xl/ctrlProps/ctrlProp5.xml><?xml version="1.0" encoding="utf-8"?>
<formControlPr xmlns="http://schemas.microsoft.com/office/spreadsheetml/2009/9/main" objectType="Radio" firstButton="1" fmlaLink="$X$49" lockText="1"/>
</file>

<file path=xl/ctrlProps/ctrlProp6.xml><?xml version="1.0" encoding="utf-8"?>
<formControlPr xmlns="http://schemas.microsoft.com/office/spreadsheetml/2009/9/main" objectType="Radio" checked="Checked" lockText="1"/>
</file>

<file path=xl/ctrlProps/ctrlProp7.xml><?xml version="1.0" encoding="utf-8"?>
<formControlPr xmlns="http://schemas.microsoft.com/office/spreadsheetml/2009/9/main" objectType="Radio" firstButton="1" fmlaLink="$X$38" lockText="1"/>
</file>

<file path=xl/ctrlProps/ctrlProp8.xml><?xml version="1.0" encoding="utf-8"?>
<formControlPr xmlns="http://schemas.microsoft.com/office/spreadsheetml/2009/9/main" objectType="Radio" checked="Checked" lockText="1"/>
</file>

<file path=xl/ctrlProps/ctrlProp9.xml><?xml version="1.0" encoding="utf-8"?>
<formControlPr xmlns="http://schemas.microsoft.com/office/spreadsheetml/2009/9/main" objectType="Radio" checked="Checked" firstButton="1" fmlaLink="$X$40"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66675</xdr:colOff>
          <xdr:row>32</xdr:row>
          <xdr:rowOff>28575</xdr:rowOff>
        </xdr:from>
        <xdr:to>
          <xdr:col>6</xdr:col>
          <xdr:colOff>495300</xdr:colOff>
          <xdr:row>36</xdr:row>
          <xdr:rowOff>0</xdr:rowOff>
        </xdr:to>
        <xdr:grpSp>
          <xdr:nvGrpSpPr>
            <xdr:cNvPr id="2" name="קבוצה 1">
              <a:extLst>
                <a:ext uri="{FF2B5EF4-FFF2-40B4-BE49-F238E27FC236}">
                  <a16:creationId xmlns:a16="http://schemas.microsoft.com/office/drawing/2014/main" id="{00000000-0008-0000-0A00-000003000000}"/>
                </a:ext>
              </a:extLst>
            </xdr:cNvPr>
            <xdr:cNvGrpSpPr/>
          </xdr:nvGrpSpPr>
          <xdr:grpSpPr>
            <a:xfrm>
              <a:off x="11235680475" y="5543550"/>
              <a:ext cx="1352550" cy="942975"/>
              <a:chOff x="11231537100" y="3209944"/>
              <a:chExt cx="1114425" cy="857221"/>
            </a:xfrm>
          </xdr:grpSpPr>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A00-0000061C0000}"/>
                  </a:ext>
                </a:extLst>
              </xdr:cNvPr>
              <xdr:cNvSpPr/>
            </xdr:nvSpPr>
            <xdr:spPr bwMode="auto">
              <a:xfrm>
                <a:off x="11231537100" y="3209944"/>
                <a:ext cx="1114425" cy="2095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18288" rIns="27432" bIns="18288" anchor="ctr" upright="1"/>
              <a:lstStyle/>
              <a:p>
                <a:pPr algn="r" rtl="1">
                  <a:defRPr sz="1000"/>
                </a:pPr>
                <a:r>
                  <a:rPr lang="he-IL" sz="800" b="0" i="0" u="none" strike="noStrike" baseline="0">
                    <a:solidFill>
                      <a:srgbClr val="000000"/>
                    </a:solidFill>
                    <a:latin typeface="Tahoma"/>
                    <a:ea typeface="Tahoma"/>
                    <a:cs typeface="Tahoma"/>
                  </a:rPr>
                  <a:t>חיפה והצפון</a:t>
                </a:r>
              </a:p>
            </xdr:txBody>
          </xdr:sp>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A00-0000071C0000}"/>
                  </a:ext>
                </a:extLst>
              </xdr:cNvPr>
              <xdr:cNvSpPr/>
            </xdr:nvSpPr>
            <xdr:spPr bwMode="auto">
              <a:xfrm>
                <a:off x="11231537100" y="3429000"/>
                <a:ext cx="11144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18288" rIns="27432" bIns="18288" anchor="ctr" upright="1"/>
              <a:lstStyle/>
              <a:p>
                <a:pPr algn="r" rtl="1">
                  <a:defRPr sz="1000"/>
                </a:pPr>
                <a:r>
                  <a:rPr lang="he-IL" sz="800" b="0" i="0" u="none" strike="noStrike" baseline="0">
                    <a:solidFill>
                      <a:srgbClr val="000000"/>
                    </a:solidFill>
                    <a:latin typeface="Tahoma"/>
                    <a:ea typeface="Tahoma"/>
                    <a:cs typeface="Tahoma"/>
                  </a:rPr>
                  <a:t>תל אביב והמרכז</a:t>
                </a:r>
              </a:p>
            </xdr:txBody>
          </xdr:sp>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A00-0000081C0000}"/>
                  </a:ext>
                </a:extLst>
              </xdr:cNvPr>
              <xdr:cNvSpPr/>
            </xdr:nvSpPr>
            <xdr:spPr bwMode="auto">
              <a:xfrm>
                <a:off x="11231537100" y="3638550"/>
                <a:ext cx="11144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18288" rIns="27432" bIns="18288" anchor="ctr" upright="1"/>
              <a:lstStyle/>
              <a:p>
                <a:pPr algn="r" rtl="1">
                  <a:defRPr sz="1000"/>
                </a:pPr>
                <a:r>
                  <a:rPr lang="he-IL" sz="800" b="0" i="0" u="none" strike="noStrike" baseline="0">
                    <a:solidFill>
                      <a:srgbClr val="000000"/>
                    </a:solidFill>
                    <a:latin typeface="Tahoma"/>
                    <a:ea typeface="Tahoma"/>
                    <a:cs typeface="Tahoma"/>
                  </a:rPr>
                  <a:t>ירושלים</a:t>
                </a:r>
              </a:p>
            </xdr:txBody>
          </xdr:sp>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A00-0000091C0000}"/>
                  </a:ext>
                </a:extLst>
              </xdr:cNvPr>
              <xdr:cNvSpPr/>
            </xdr:nvSpPr>
            <xdr:spPr bwMode="auto">
              <a:xfrm>
                <a:off x="11231537100" y="3857616"/>
                <a:ext cx="1114425"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18288" rIns="27432" bIns="18288" anchor="ctr" upright="1"/>
              <a:lstStyle/>
              <a:p>
                <a:pPr algn="r" rtl="1">
                  <a:defRPr sz="1000"/>
                </a:pPr>
                <a:r>
                  <a:rPr lang="he-IL" sz="800" b="0" i="0" u="none" strike="noStrike" baseline="0">
                    <a:solidFill>
                      <a:srgbClr val="000000"/>
                    </a:solidFill>
                    <a:latin typeface="Tahoma"/>
                    <a:ea typeface="Tahoma"/>
                    <a:cs typeface="Tahoma"/>
                  </a:rPr>
                  <a:t>דרום</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46</xdr:row>
          <xdr:rowOff>66675</xdr:rowOff>
        </xdr:from>
        <xdr:to>
          <xdr:col>5</xdr:col>
          <xdr:colOff>838200</xdr:colOff>
          <xdr:row>47</xdr:row>
          <xdr:rowOff>76200</xdr:rowOff>
        </xdr:to>
        <xdr:sp macro="" textlink="">
          <xdr:nvSpPr>
            <xdr:cNvPr id="1029" name="o_MehirBilvad" hidden="1">
              <a:extLst>
                <a:ext uri="{63B3BB69-23CF-44E3-9099-C40C66FF867C}">
                  <a14:compatExt spid="_x0000_s1029"/>
                </a:ext>
                <a:ext uri="{FF2B5EF4-FFF2-40B4-BE49-F238E27FC236}">
                  <a16:creationId xmlns:a16="http://schemas.microsoft.com/office/drawing/2014/main" id="{00000000-0008-0000-0A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18288" rIns="27432" bIns="18288" anchor="ctr" upright="1"/>
            <a:lstStyle/>
            <a:p>
              <a:pPr algn="r" rtl="1">
                <a:defRPr sz="1000"/>
              </a:pPr>
              <a:r>
                <a:rPr lang="he-IL" sz="800" b="0" i="0" u="none" strike="noStrike" baseline="0">
                  <a:solidFill>
                    <a:srgbClr val="000000"/>
                  </a:solidFill>
                  <a:latin typeface="Tahoma"/>
                  <a:ea typeface="Tahoma"/>
                  <a:cs typeface="Tahoma"/>
                </a:rPr>
                <a:t>מחיר בלבד</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47</xdr:row>
          <xdr:rowOff>114300</xdr:rowOff>
        </xdr:from>
        <xdr:to>
          <xdr:col>5</xdr:col>
          <xdr:colOff>838200</xdr:colOff>
          <xdr:row>48</xdr:row>
          <xdr:rowOff>142875</xdr:rowOff>
        </xdr:to>
        <xdr:sp macro="" textlink="">
          <xdr:nvSpPr>
            <xdr:cNvPr id="1030" name="o_EihutMehir" hidden="1">
              <a:extLst>
                <a:ext uri="{63B3BB69-23CF-44E3-9099-C40C66FF867C}">
                  <a14:compatExt spid="_x0000_s1030"/>
                </a:ext>
                <a:ext uri="{FF2B5EF4-FFF2-40B4-BE49-F238E27FC236}">
                  <a16:creationId xmlns:a16="http://schemas.microsoft.com/office/drawing/2014/main" id="{00000000-0008-0000-0A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18288" rIns="27432" bIns="18288" anchor="ctr" upright="1"/>
            <a:lstStyle/>
            <a:p>
              <a:pPr algn="r" rtl="1">
                <a:defRPr sz="1000"/>
              </a:pPr>
              <a:r>
                <a:rPr lang="he-IL" sz="800" b="0" i="0" u="none" strike="noStrike" baseline="0">
                  <a:solidFill>
                    <a:srgbClr val="000000"/>
                  </a:solidFill>
                  <a:latin typeface="Tahoma"/>
                  <a:ea typeface="Tahoma"/>
                  <a:cs typeface="Tahoma"/>
                </a:rPr>
                <a:t>איכות + מחיר</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37</xdr:row>
          <xdr:rowOff>47625</xdr:rowOff>
        </xdr:from>
        <xdr:to>
          <xdr:col>5</xdr:col>
          <xdr:colOff>838200</xdr:colOff>
          <xdr:row>37</xdr:row>
          <xdr:rowOff>266700</xdr:rowOff>
        </xdr:to>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A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18288" rIns="27432" bIns="18288" anchor="ctr" upright="1"/>
            <a:lstStyle/>
            <a:p>
              <a:pPr algn="r" rtl="1">
                <a:defRPr sz="1000"/>
              </a:pPr>
              <a:r>
                <a:rPr lang="he-IL" sz="800" b="0" i="0" u="none" strike="noStrike" baseline="0">
                  <a:solidFill>
                    <a:srgbClr val="000000"/>
                  </a:solidFill>
                  <a:latin typeface="Tahoma"/>
                  <a:ea typeface="Tahoma"/>
                  <a:cs typeface="Tahoma"/>
                </a:rPr>
                <a:t>כן</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37</xdr:row>
          <xdr:rowOff>47625</xdr:rowOff>
        </xdr:from>
        <xdr:to>
          <xdr:col>6</xdr:col>
          <xdr:colOff>447675</xdr:colOff>
          <xdr:row>37</xdr:row>
          <xdr:rowOff>266700</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A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18288" rIns="27432" bIns="18288" anchor="ctr" upright="1"/>
            <a:lstStyle/>
            <a:p>
              <a:pPr algn="r" rtl="1">
                <a:defRPr sz="1000"/>
              </a:pPr>
              <a:r>
                <a:rPr lang="he-IL" sz="800" b="0" i="0" u="none" strike="noStrike" baseline="0">
                  <a:solidFill>
                    <a:srgbClr val="000000"/>
                  </a:solidFill>
                  <a:latin typeface="Tahoma"/>
                  <a:ea typeface="Tahoma"/>
                  <a:cs typeface="Tahoma"/>
                </a:rPr>
                <a:t>לא</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39</xdr:row>
          <xdr:rowOff>47625</xdr:rowOff>
        </xdr:from>
        <xdr:to>
          <xdr:col>5</xdr:col>
          <xdr:colOff>838200</xdr:colOff>
          <xdr:row>39</xdr:row>
          <xdr:rowOff>266700</xdr:rowOff>
        </xdr:to>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A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18288" rIns="27432" bIns="18288" anchor="ctr" upright="1"/>
            <a:lstStyle/>
            <a:p>
              <a:pPr algn="r" rtl="1">
                <a:defRPr sz="1000"/>
              </a:pPr>
              <a:r>
                <a:rPr lang="he-IL" sz="800" b="0" i="0" u="none" strike="noStrike" baseline="0">
                  <a:solidFill>
                    <a:srgbClr val="000000"/>
                  </a:solidFill>
                  <a:latin typeface="Tahoma"/>
                  <a:ea typeface="Tahoma"/>
                  <a:cs typeface="Tahoma"/>
                </a:rPr>
                <a:t>כן</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39</xdr:row>
          <xdr:rowOff>47625</xdr:rowOff>
        </xdr:from>
        <xdr:to>
          <xdr:col>6</xdr:col>
          <xdr:colOff>447675</xdr:colOff>
          <xdr:row>39</xdr:row>
          <xdr:rowOff>266700</xdr:rowOff>
        </xdr:to>
        <xdr:sp macro="" textlink="">
          <xdr:nvSpPr>
            <xdr:cNvPr id="1034" name="Option Button 10" hidden="1">
              <a:extLst>
                <a:ext uri="{63B3BB69-23CF-44E3-9099-C40C66FF867C}">
                  <a14:compatExt spid="_x0000_s1034"/>
                </a:ext>
                <a:ext uri="{FF2B5EF4-FFF2-40B4-BE49-F238E27FC236}">
                  <a16:creationId xmlns:a16="http://schemas.microsoft.com/office/drawing/2014/main" id="{00000000-0008-0000-0A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18288" rIns="27432" bIns="18288" anchor="ctr" upright="1"/>
            <a:lstStyle/>
            <a:p>
              <a:pPr algn="r" rtl="1">
                <a:defRPr sz="1000"/>
              </a:pPr>
              <a:r>
                <a:rPr lang="he-IL" sz="800" b="0" i="0" u="none" strike="noStrike" baseline="0">
                  <a:solidFill>
                    <a:srgbClr val="000000"/>
                  </a:solidFill>
                  <a:latin typeface="Tahoma"/>
                  <a:ea typeface="Tahoma"/>
                  <a:cs typeface="Tahoma"/>
                </a:rPr>
                <a:t>לא</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41</xdr:row>
          <xdr:rowOff>76200</xdr:rowOff>
        </xdr:from>
        <xdr:to>
          <xdr:col>6</xdr:col>
          <xdr:colOff>600075</xdr:colOff>
          <xdr:row>42</xdr:row>
          <xdr:rowOff>0</xdr:rowOff>
        </xdr:to>
        <xdr:sp macro="" textlink="">
          <xdr:nvSpPr>
            <xdr:cNvPr id="1035" name="Option Button 11" hidden="1">
              <a:extLst>
                <a:ext uri="{63B3BB69-23CF-44E3-9099-C40C66FF867C}">
                  <a14:compatExt spid="_x0000_s1035"/>
                </a:ext>
                <a:ext uri="{FF2B5EF4-FFF2-40B4-BE49-F238E27FC236}">
                  <a16:creationId xmlns:a16="http://schemas.microsoft.com/office/drawing/2014/main" id="{00000000-0008-0000-0A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18288" rIns="27432" bIns="18288" anchor="ctr" upright="1"/>
            <a:lstStyle/>
            <a:p>
              <a:pPr algn="r" rtl="1">
                <a:defRPr sz="1000"/>
              </a:pPr>
              <a:r>
                <a:rPr lang="he-IL" sz="800" b="0" i="0" u="none" strike="noStrike" baseline="0">
                  <a:solidFill>
                    <a:srgbClr val="000000"/>
                  </a:solidFill>
                  <a:latin typeface="Tahoma"/>
                  <a:ea typeface="Tahoma"/>
                  <a:cs typeface="Tahoma"/>
                </a:rPr>
                <a:t>אירוע מחזורי / תקופתי</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0</xdr:rowOff>
        </xdr:from>
        <xdr:to>
          <xdr:col>8</xdr:col>
          <xdr:colOff>0</xdr:colOff>
          <xdr:row>38</xdr:row>
          <xdr:rowOff>0</xdr:rowOff>
        </xdr:to>
        <xdr:sp macro="" textlink="">
          <xdr:nvSpPr>
            <xdr:cNvPr id="1036" name="Group Box 12" hidden="1">
              <a:extLst>
                <a:ext uri="{63B3BB69-23CF-44E3-9099-C40C66FF867C}">
                  <a14:compatExt spid="_x0000_s1036"/>
                </a:ext>
                <a:ext uri="{FF2B5EF4-FFF2-40B4-BE49-F238E27FC236}">
                  <a16:creationId xmlns:a16="http://schemas.microsoft.com/office/drawing/2014/main" id="{00000000-0008-0000-0A00-000022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0" rIns="0" bIns="0" anchor="t"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0</xdr:rowOff>
        </xdr:from>
        <xdr:to>
          <xdr:col>8</xdr:col>
          <xdr:colOff>0</xdr:colOff>
          <xdr:row>40</xdr:row>
          <xdr:rowOff>0</xdr:rowOff>
        </xdr:to>
        <xdr:sp macro="" textlink="">
          <xdr:nvSpPr>
            <xdr:cNvPr id="1037" name="Group Box 13" hidden="1">
              <a:extLst>
                <a:ext uri="{63B3BB69-23CF-44E3-9099-C40C66FF867C}">
                  <a14:compatExt spid="_x0000_s1037"/>
                </a:ext>
                <a:ext uri="{FF2B5EF4-FFF2-40B4-BE49-F238E27FC236}">
                  <a16:creationId xmlns:a16="http://schemas.microsoft.com/office/drawing/2014/main" id="{00000000-0008-0000-0A00-000023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0" rIns="0" bIns="0" anchor="t"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0</xdr:rowOff>
        </xdr:from>
        <xdr:to>
          <xdr:col>8</xdr:col>
          <xdr:colOff>0</xdr:colOff>
          <xdr:row>49</xdr:row>
          <xdr:rowOff>0</xdr:rowOff>
        </xdr:to>
        <xdr:sp macro="" textlink="">
          <xdr:nvSpPr>
            <xdr:cNvPr id="1038" name="Group Box 14" hidden="1">
              <a:extLst>
                <a:ext uri="{63B3BB69-23CF-44E3-9099-C40C66FF867C}">
                  <a14:compatExt spid="_x0000_s1038"/>
                </a:ext>
                <a:ext uri="{FF2B5EF4-FFF2-40B4-BE49-F238E27FC236}">
                  <a16:creationId xmlns:a16="http://schemas.microsoft.com/office/drawing/2014/main" id="{00000000-0008-0000-0A00-000024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0" rIns="0" bIns="0" anchor="t"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0</xdr:rowOff>
        </xdr:from>
        <xdr:to>
          <xdr:col>8</xdr:col>
          <xdr:colOff>0</xdr:colOff>
          <xdr:row>43</xdr:row>
          <xdr:rowOff>0</xdr:rowOff>
        </xdr:to>
        <xdr:sp macro="" textlink="">
          <xdr:nvSpPr>
            <xdr:cNvPr id="1039" name="Group Box 15" hidden="1">
              <a:extLst>
                <a:ext uri="{63B3BB69-23CF-44E3-9099-C40C66FF867C}">
                  <a14:compatExt spid="_x0000_s1039"/>
                </a:ext>
                <a:ext uri="{FF2B5EF4-FFF2-40B4-BE49-F238E27FC236}">
                  <a16:creationId xmlns:a16="http://schemas.microsoft.com/office/drawing/2014/main" id="{00000000-0008-0000-0A00-000025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0" rIns="0" bIns="0" anchor="t" upright="1"/>
            <a:lstStyle/>
            <a:p>
              <a:pPr algn="r" rtl="0">
                <a:defRPr sz="1000"/>
              </a:pPr>
              <a:endParaRPr lang="en-US"/>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44</xdr:row>
          <xdr:rowOff>47625</xdr:rowOff>
        </xdr:from>
        <xdr:to>
          <xdr:col>5</xdr:col>
          <xdr:colOff>838200</xdr:colOff>
          <xdr:row>44</xdr:row>
          <xdr:rowOff>266700</xdr:rowOff>
        </xdr:to>
        <xdr:sp macro="" textlink="">
          <xdr:nvSpPr>
            <xdr:cNvPr id="1040" name="Option Button 16" hidden="1">
              <a:extLst>
                <a:ext uri="{63B3BB69-23CF-44E3-9099-C40C66FF867C}">
                  <a14:compatExt spid="_x0000_s1040"/>
                </a:ext>
                <a:ext uri="{FF2B5EF4-FFF2-40B4-BE49-F238E27FC236}">
                  <a16:creationId xmlns:a16="http://schemas.microsoft.com/office/drawing/2014/main" id="{00000000-0008-0000-0A00-00002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18288" rIns="27432" bIns="18288" anchor="ctr" upright="1"/>
            <a:lstStyle/>
            <a:p>
              <a:pPr algn="r" rtl="1">
                <a:defRPr sz="1000"/>
              </a:pPr>
              <a:r>
                <a:rPr lang="he-IL" sz="800" b="0" i="0" u="none" strike="noStrike" baseline="0">
                  <a:solidFill>
                    <a:srgbClr val="000000"/>
                  </a:solidFill>
                  <a:latin typeface="Tahoma"/>
                  <a:ea typeface="Tahoma"/>
                  <a:cs typeface="Tahoma"/>
                </a:rPr>
                <a:t>כן</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44</xdr:row>
          <xdr:rowOff>47625</xdr:rowOff>
        </xdr:from>
        <xdr:to>
          <xdr:col>6</xdr:col>
          <xdr:colOff>447675</xdr:colOff>
          <xdr:row>44</xdr:row>
          <xdr:rowOff>266700</xdr:rowOff>
        </xdr:to>
        <xdr:sp macro="" textlink="">
          <xdr:nvSpPr>
            <xdr:cNvPr id="1041" name="Option Button 17" hidden="1">
              <a:extLst>
                <a:ext uri="{63B3BB69-23CF-44E3-9099-C40C66FF867C}">
                  <a14:compatExt spid="_x0000_s1041"/>
                </a:ext>
                <a:ext uri="{FF2B5EF4-FFF2-40B4-BE49-F238E27FC236}">
                  <a16:creationId xmlns:a16="http://schemas.microsoft.com/office/drawing/2014/main" id="{00000000-0008-0000-0A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18288" rIns="27432" bIns="18288" anchor="ctr" upright="1"/>
            <a:lstStyle/>
            <a:p>
              <a:pPr algn="r" rtl="1">
                <a:defRPr sz="1000"/>
              </a:pPr>
              <a:r>
                <a:rPr lang="he-IL" sz="800" b="0" i="0" u="none" strike="noStrike" baseline="0">
                  <a:solidFill>
                    <a:srgbClr val="000000"/>
                  </a:solidFill>
                  <a:latin typeface="Tahoma"/>
                  <a:ea typeface="Tahoma"/>
                  <a:cs typeface="Tahoma"/>
                </a:rPr>
                <a:t>לא</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0</xdr:rowOff>
        </xdr:from>
        <xdr:to>
          <xdr:col>8</xdr:col>
          <xdr:colOff>0</xdr:colOff>
          <xdr:row>45</xdr:row>
          <xdr:rowOff>0</xdr:rowOff>
        </xdr:to>
        <xdr:sp macro="" textlink="">
          <xdr:nvSpPr>
            <xdr:cNvPr id="1042" name="Group Box 18" hidden="1">
              <a:extLst>
                <a:ext uri="{63B3BB69-23CF-44E3-9099-C40C66FF867C}">
                  <a14:compatExt spid="_x0000_s1042"/>
                </a:ext>
                <a:ext uri="{FF2B5EF4-FFF2-40B4-BE49-F238E27FC236}">
                  <a16:creationId xmlns:a16="http://schemas.microsoft.com/office/drawing/2014/main" id="{00000000-0008-0000-0A00-000029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0" rIns="0" bIns="0" anchor="t" upright="1"/>
            <a:lstStyle/>
            <a:p>
              <a:pPr algn="r" rtl="0">
                <a:defRPr sz="1000"/>
              </a:pPr>
              <a:endParaRPr lang="en-US"/>
            </a:p>
          </xdr:txBody>
        </xdr:sp>
        <xdr:clientData/>
      </xdr:twoCellAnchor>
    </mc:Choice>
    <mc:Fallback/>
  </mc:AlternateContent>
  <xdr:oneCellAnchor>
    <xdr:from>
      <xdr:col>4</xdr:col>
      <xdr:colOff>391886</xdr:colOff>
      <xdr:row>37</xdr:row>
      <xdr:rowOff>27215</xdr:rowOff>
    </xdr:from>
    <xdr:ext cx="184731" cy="254557"/>
    <xdr:sp macro="" textlink="">
      <xdr:nvSpPr>
        <xdr:cNvPr id="27" name="תיבת טקסט 1">
          <a:extLst>
            <a:ext uri="{FF2B5EF4-FFF2-40B4-BE49-F238E27FC236}">
              <a16:creationId xmlns:a16="http://schemas.microsoft.com/office/drawing/2014/main" id="{00000000-0008-0000-0A00-000002000000}"/>
            </a:ext>
          </a:extLst>
        </xdr:cNvPr>
        <xdr:cNvSpPr txBox="1"/>
      </xdr:nvSpPr>
      <xdr:spPr>
        <a:xfrm>
          <a:off x="11237828008" y="4856390"/>
          <a:ext cx="184731"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pPr algn="r" rtl="1"/>
          <a:endParaRPr lang="he-IL" sz="1100"/>
        </a:p>
      </xdr:txBody>
    </xdr:sp>
    <xdr:clientData/>
  </xdr:oneCellAnchor>
  <mc:AlternateContent xmlns:mc="http://schemas.openxmlformats.org/markup-compatibility/2006">
    <mc:Choice xmlns:a14="http://schemas.microsoft.com/office/drawing/2010/main" Requires="a14">
      <xdr:twoCellAnchor editAs="oneCell">
        <xdr:from>
          <xdr:col>2</xdr:col>
          <xdr:colOff>0</xdr:colOff>
          <xdr:row>45</xdr:row>
          <xdr:rowOff>66675</xdr:rowOff>
        </xdr:from>
        <xdr:to>
          <xdr:col>8</xdr:col>
          <xdr:colOff>0</xdr:colOff>
          <xdr:row>51</xdr:row>
          <xdr:rowOff>9525</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A00-00002D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0" rIns="0" bIns="0" anchor="t"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42</xdr:row>
          <xdr:rowOff>28575</xdr:rowOff>
        </xdr:from>
        <xdr:to>
          <xdr:col>6</xdr:col>
          <xdr:colOff>600075</xdr:colOff>
          <xdr:row>42</xdr:row>
          <xdr:rowOff>190500</xdr:rowOff>
        </xdr:to>
        <xdr:sp macro="" textlink="">
          <xdr:nvSpPr>
            <xdr:cNvPr id="1047" name="Option Button 23" hidden="1">
              <a:extLst>
                <a:ext uri="{63B3BB69-23CF-44E3-9099-C40C66FF867C}">
                  <a14:compatExt spid="_x0000_s1047"/>
                </a:ext>
                <a:ext uri="{FF2B5EF4-FFF2-40B4-BE49-F238E27FC236}">
                  <a16:creationId xmlns:a16="http://schemas.microsoft.com/office/drawing/2014/main" id="{00000000-0008-0000-0A00-00003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18288" rIns="27432" bIns="18288" anchor="ctr" upright="1"/>
            <a:lstStyle/>
            <a:p>
              <a:pPr algn="r" rtl="1">
                <a:defRPr sz="1000"/>
              </a:pPr>
              <a:r>
                <a:rPr lang="he-IL" sz="800" b="0" i="0" u="none" strike="noStrike" baseline="0">
                  <a:solidFill>
                    <a:srgbClr val="000000"/>
                  </a:solidFill>
                  <a:latin typeface="Tahoma"/>
                  <a:ea typeface="Tahoma"/>
                  <a:cs typeface="Tahoma"/>
                </a:rPr>
                <a:t>אירוע חד פעמי</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511;&#1493;&#1489;&#1509;%20&#1495;&#1499;&#1501;%20-%20&#1505;&#1497;&#1493;&#1512;%20&#1502;&#1511;&#1510;&#1493;&#1506;&#1497;%20&#1488;&#1497;&#1500;&#1514;%2020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תצורה"/>
      <sheetName val="בית"/>
      <sheetName val="סוגי אירועים"/>
      <sheetName val="רמה1"/>
      <sheetName val="רמה2"/>
      <sheetName val="רמה3"/>
      <sheetName val="רמה4"/>
      <sheetName val="יחידות מידה"/>
      <sheetName val="תאורי מדד"/>
      <sheetName val="קטלוג"/>
      <sheetName val="הצעת מחיר"/>
      <sheetName val="רשימות"/>
    </sheetNames>
    <definedNames>
      <definedName name="s50.MaslulAfnaia"/>
    </definedNames>
    <sheetDataSet>
      <sheetData sheetId="0"/>
      <sheetData sheetId="1"/>
      <sheetData sheetId="2">
        <row r="7">
          <cell r="B7" t="str">
            <v>אירוע יום חלקי (עד 7 שעות)</v>
          </cell>
          <cell r="C7">
            <v>200</v>
          </cell>
        </row>
        <row r="8">
          <cell r="B8" t="str">
            <v>אירוע ערב</v>
          </cell>
          <cell r="C8">
            <v>380</v>
          </cell>
        </row>
        <row r="9">
          <cell r="B9" t="str">
            <v>אירוע יום מלא (מעל 7 שעות, באתר סגור)</v>
          </cell>
          <cell r="C9">
            <v>390</v>
          </cell>
        </row>
        <row r="10">
          <cell r="B10" t="str">
            <v>אירוע יום מלא (מעל 7 שעות, בחוץ – תחת כי</v>
          </cell>
          <cell r="C10">
            <v>420</v>
          </cell>
        </row>
        <row r="11">
          <cell r="B11" t="str">
            <v>אירוע רב יומי (הכולל לינה)</v>
          </cell>
          <cell r="C11">
            <v>500</v>
          </cell>
        </row>
        <row r="12">
          <cell r="B12" t="str">
            <v>אירוע בינלאומי</v>
          </cell>
          <cell r="C12">
            <v>900</v>
          </cell>
        </row>
      </sheetData>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3" Type="http://schemas.openxmlformats.org/officeDocument/2006/relationships/ctrlProp" Target="../ctrlProps/ctrlProp1.xml"/><Relationship Id="rId21" Type="http://schemas.openxmlformats.org/officeDocument/2006/relationships/ctrlProp" Target="../ctrlProps/ctrlProp19.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 Type="http://schemas.openxmlformats.org/officeDocument/2006/relationships/vmlDrawing" Target="../drawings/vmlDrawing1.vml"/><Relationship Id="rId16" Type="http://schemas.openxmlformats.org/officeDocument/2006/relationships/ctrlProp" Target="../ctrlProps/ctrlProp14.xml"/><Relationship Id="rId20" Type="http://schemas.openxmlformats.org/officeDocument/2006/relationships/ctrlProp" Target="../ctrlProps/ctrlProp18.xml"/><Relationship Id="rId1" Type="http://schemas.openxmlformats.org/officeDocument/2006/relationships/drawing" Target="../drawings/drawing1.xml"/><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5" Type="http://schemas.openxmlformats.org/officeDocument/2006/relationships/ctrlProp" Target="../ctrlProps/ctrlProp13.xml"/><Relationship Id="rId10" Type="http://schemas.openxmlformats.org/officeDocument/2006/relationships/ctrlProp" Target="../ctrlProps/ctrlProp8.xml"/><Relationship Id="rId19" Type="http://schemas.openxmlformats.org/officeDocument/2006/relationships/ctrlProp" Target="../ctrlProps/ctrlProp17.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25"/>
  <sheetViews>
    <sheetView showGridLines="0" rightToLeft="1" tabSelected="1" workbookViewId="0"/>
  </sheetViews>
  <sheetFormatPr defaultColWidth="9" defaultRowHeight="15.75" customHeight="1" x14ac:dyDescent="0.2"/>
  <cols>
    <col min="1" max="1" width="0.5" style="12" customWidth="1"/>
    <col min="2" max="2" width="1.625" style="13" customWidth="1"/>
    <col min="3" max="3" width="3.125" style="12" customWidth="1"/>
    <col min="4" max="7" width="12.125" style="12" customWidth="1"/>
    <col min="8" max="8" width="22.625" style="12" customWidth="1"/>
    <col min="9" max="9" width="9.875" style="12" customWidth="1"/>
    <col min="10" max="10" width="9" style="12"/>
    <col min="11" max="11" width="6.125" style="12" customWidth="1"/>
    <col min="12" max="12" width="10.125" style="12" customWidth="1"/>
    <col min="13" max="15" width="10.625" style="12" customWidth="1"/>
    <col min="16" max="16" width="32.375" style="12" customWidth="1"/>
    <col min="17" max="17" width="4.625" style="12" customWidth="1"/>
    <col min="18" max="19" width="14" style="12" customWidth="1"/>
    <col min="20" max="23" width="9" style="12"/>
    <col min="24" max="24" width="13.625" style="10" customWidth="1"/>
    <col min="25" max="25" width="9" style="12" customWidth="1"/>
    <col min="26" max="16384" width="9" style="12"/>
  </cols>
  <sheetData>
    <row r="1" spans="2:25" ht="6" customHeight="1" x14ac:dyDescent="0.2"/>
    <row r="2" spans="2:25" ht="15.75" customHeight="1" x14ac:dyDescent="0.2">
      <c r="C2" s="121" t="s">
        <v>128</v>
      </c>
      <c r="D2" s="121"/>
      <c r="E2" s="121"/>
      <c r="F2" s="122"/>
      <c r="G2" s="122"/>
      <c r="H2" s="122"/>
    </row>
    <row r="3" spans="2:25" ht="6" customHeight="1" x14ac:dyDescent="0.2"/>
    <row r="4" spans="2:25" ht="15.75" customHeight="1" x14ac:dyDescent="0.2">
      <c r="C4" s="121" t="s">
        <v>129</v>
      </c>
      <c r="D4" s="121"/>
      <c r="E4" s="121"/>
      <c r="F4" s="122"/>
      <c r="G4" s="122"/>
      <c r="H4" s="122"/>
    </row>
    <row r="5" spans="2:25" ht="6" customHeight="1" x14ac:dyDescent="0.2"/>
    <row r="6" spans="2:25" ht="15.75" customHeight="1" x14ac:dyDescent="0.2">
      <c r="C6" s="121" t="s">
        <v>130</v>
      </c>
      <c r="D6" s="121"/>
      <c r="E6" s="121"/>
      <c r="F6" s="122"/>
      <c r="G6" s="122"/>
      <c r="H6" s="122"/>
    </row>
    <row r="7" spans="2:25" ht="6" customHeight="1" x14ac:dyDescent="0.2"/>
    <row r="8" spans="2:25" ht="39.950000000000003" customHeight="1" x14ac:dyDescent="0.2">
      <c r="C8" s="123" t="s">
        <v>131</v>
      </c>
      <c r="D8" s="123"/>
      <c r="E8" s="123"/>
      <c r="F8" s="124"/>
      <c r="G8" s="124"/>
      <c r="H8" s="124"/>
    </row>
    <row r="9" spans="2:25" ht="6" customHeight="1" x14ac:dyDescent="0.2"/>
    <row r="10" spans="2:25" ht="39.950000000000003" customHeight="1" x14ac:dyDescent="0.2">
      <c r="C10" s="125" t="str">
        <f t="shared" ref="C10:H10" si="0">IF(F8&lt;&gt;"","מאחר והוזן נימוק לאי הגשת הצעה, אין להמשיך ולמלא את שאר הטופס, במידה והמשכתם למלא המשרד לא יבדוק את ההצעה.","")</f>
        <v/>
      </c>
      <c r="D10" s="125"/>
      <c r="E10" s="125"/>
      <c r="F10" s="125"/>
      <c r="G10" s="125"/>
      <c r="H10" s="125"/>
    </row>
    <row r="11" spans="2:25" ht="7.5" customHeight="1" x14ac:dyDescent="0.2">
      <c r="X11" s="14"/>
    </row>
    <row r="12" spans="2:25" ht="15.75" customHeight="1" x14ac:dyDescent="0.25">
      <c r="B12" s="15" t="s">
        <v>0</v>
      </c>
      <c r="C12" s="16" t="s">
        <v>1</v>
      </c>
      <c r="D12" s="17"/>
      <c r="E12" s="18"/>
      <c r="F12" s="19" t="s">
        <v>2</v>
      </c>
      <c r="G12" s="20"/>
      <c r="H12" s="21"/>
      <c r="X12" s="22">
        <v>0.17</v>
      </c>
      <c r="Y12" s="12" t="s">
        <v>3</v>
      </c>
    </row>
    <row r="13" spans="2:25" ht="5.25" customHeight="1" x14ac:dyDescent="0.2">
      <c r="F13" s="23"/>
      <c r="G13" s="23"/>
      <c r="H13" s="23"/>
    </row>
    <row r="14" spans="2:25" ht="15.75" customHeight="1" x14ac:dyDescent="0.25">
      <c r="C14" s="16" t="s">
        <v>4</v>
      </c>
      <c r="D14" s="17"/>
      <c r="E14" s="18"/>
      <c r="F14" s="19" t="s">
        <v>5</v>
      </c>
      <c r="G14" s="20"/>
      <c r="H14" s="21"/>
      <c r="X14" s="24"/>
    </row>
    <row r="15" spans="2:25" ht="5.25" customHeight="1" x14ac:dyDescent="0.2">
      <c r="F15" s="23"/>
      <c r="G15" s="23"/>
      <c r="H15" s="23"/>
      <c r="X15" s="24"/>
    </row>
    <row r="16" spans="2:25" ht="15.75" customHeight="1" x14ac:dyDescent="0.25">
      <c r="B16" s="15" t="s">
        <v>0</v>
      </c>
      <c r="C16" s="16" t="s">
        <v>6</v>
      </c>
      <c r="D16" s="17"/>
      <c r="E16" s="18"/>
      <c r="F16" s="25" t="s">
        <v>7</v>
      </c>
      <c r="G16" s="26"/>
      <c r="H16" s="27"/>
      <c r="L16" s="119"/>
      <c r="M16" s="119"/>
      <c r="N16" s="119"/>
      <c r="O16" s="120"/>
      <c r="X16" s="24"/>
    </row>
    <row r="17" spans="2:24" ht="5.25" customHeight="1" x14ac:dyDescent="0.2">
      <c r="C17" s="28"/>
      <c r="D17" s="28"/>
      <c r="E17" s="28"/>
      <c r="F17" s="23"/>
      <c r="G17" s="23"/>
      <c r="H17" s="23"/>
      <c r="X17" s="24"/>
    </row>
    <row r="18" spans="2:24" ht="15.75" customHeight="1" x14ac:dyDescent="0.25">
      <c r="B18" s="15" t="s">
        <v>0</v>
      </c>
      <c r="C18" s="16" t="s">
        <v>8</v>
      </c>
      <c r="D18" s="17"/>
      <c r="E18" s="18"/>
      <c r="F18" s="19" t="s">
        <v>9</v>
      </c>
      <c r="G18" s="20"/>
      <c r="H18" s="21"/>
      <c r="L18" s="119"/>
      <c r="M18" s="119"/>
      <c r="N18" s="119"/>
      <c r="O18" s="120"/>
      <c r="X18" s="24"/>
    </row>
    <row r="19" spans="2:24" ht="5.25" customHeight="1" x14ac:dyDescent="0.2">
      <c r="C19" s="29"/>
      <c r="D19" s="29"/>
      <c r="E19" s="29"/>
      <c r="X19" s="24"/>
    </row>
    <row r="20" spans="2:24" ht="15.75" customHeight="1" x14ac:dyDescent="0.2">
      <c r="B20" s="15" t="s">
        <v>0</v>
      </c>
      <c r="C20" s="30" t="s">
        <v>10</v>
      </c>
      <c r="D20" s="31"/>
      <c r="E20" s="32"/>
      <c r="F20" s="33" t="s">
        <v>11</v>
      </c>
      <c r="G20" s="34"/>
      <c r="H20" s="34"/>
      <c r="I20" s="34"/>
      <c r="J20" s="34"/>
      <c r="K20" s="34"/>
      <c r="L20" s="34"/>
      <c r="M20" s="34"/>
      <c r="N20" s="34"/>
      <c r="O20" s="35"/>
      <c r="X20" s="24"/>
    </row>
    <row r="21" spans="2:24" ht="15.75" customHeight="1" x14ac:dyDescent="0.2">
      <c r="C21" s="36"/>
      <c r="D21" s="37"/>
      <c r="E21" s="38"/>
      <c r="F21" s="39"/>
      <c r="G21" s="40"/>
      <c r="H21" s="40"/>
      <c r="I21" s="40"/>
      <c r="J21" s="40"/>
      <c r="K21" s="40"/>
      <c r="L21" s="40"/>
      <c r="M21" s="40"/>
      <c r="N21" s="40"/>
      <c r="O21" s="41"/>
      <c r="X21" s="24"/>
    </row>
    <row r="22" spans="2:24" ht="15.75" customHeight="1" x14ac:dyDescent="0.2">
      <c r="C22" s="36"/>
      <c r="D22" s="37"/>
      <c r="E22" s="38"/>
      <c r="F22" s="39"/>
      <c r="G22" s="40"/>
      <c r="H22" s="40"/>
      <c r="I22" s="40"/>
      <c r="J22" s="40"/>
      <c r="K22" s="40"/>
      <c r="L22" s="40"/>
      <c r="M22" s="40"/>
      <c r="N22" s="40"/>
      <c r="O22" s="41"/>
      <c r="X22" s="24"/>
    </row>
    <row r="23" spans="2:24" ht="15.75" customHeight="1" x14ac:dyDescent="0.2">
      <c r="C23" s="42"/>
      <c r="D23" s="43"/>
      <c r="E23" s="44"/>
      <c r="F23" s="45"/>
      <c r="G23" s="46"/>
      <c r="H23" s="46"/>
      <c r="I23" s="46"/>
      <c r="J23" s="46"/>
      <c r="K23" s="46"/>
      <c r="L23" s="46"/>
      <c r="M23" s="46"/>
      <c r="N23" s="46"/>
      <c r="O23" s="47"/>
      <c r="X23" s="24"/>
    </row>
    <row r="24" spans="2:24" ht="5.25" customHeight="1" x14ac:dyDescent="0.2">
      <c r="C24" s="29"/>
      <c r="D24" s="29"/>
      <c r="E24" s="29"/>
      <c r="X24" s="24"/>
    </row>
    <row r="25" spans="2:24" ht="15.75" customHeight="1" x14ac:dyDescent="0.25">
      <c r="C25" s="16" t="s">
        <v>12</v>
      </c>
      <c r="D25" s="17"/>
      <c r="E25" s="18"/>
      <c r="F25" s="48" t="s">
        <v>13</v>
      </c>
      <c r="G25" s="49"/>
      <c r="H25" s="49"/>
      <c r="I25" s="49"/>
      <c r="J25" s="49"/>
      <c r="K25" s="49"/>
      <c r="L25" s="49"/>
      <c r="M25" s="49"/>
      <c r="N25" s="49"/>
      <c r="O25" s="50"/>
      <c r="X25" s="24"/>
    </row>
    <row r="26" spans="2:24" ht="5.25" customHeight="1" x14ac:dyDescent="0.2">
      <c r="C26" s="29"/>
      <c r="D26" s="29"/>
      <c r="E26" s="29"/>
      <c r="X26" s="24"/>
    </row>
    <row r="27" spans="2:24" ht="15.75" customHeight="1" x14ac:dyDescent="0.25">
      <c r="B27" s="15" t="s">
        <v>0</v>
      </c>
      <c r="C27" s="16" t="s">
        <v>14</v>
      </c>
      <c r="D27" s="17"/>
      <c r="E27" s="18"/>
      <c r="F27" s="19">
        <v>3</v>
      </c>
      <c r="G27" s="20"/>
      <c r="H27" s="21"/>
      <c r="I27" s="23"/>
      <c r="J27" s="23"/>
      <c r="K27" s="23"/>
      <c r="L27" s="23"/>
      <c r="X27" s="24"/>
    </row>
    <row r="28" spans="2:24" ht="5.25" customHeight="1" x14ac:dyDescent="0.2">
      <c r="C28" s="29"/>
      <c r="D28" s="29"/>
      <c r="E28" s="29"/>
      <c r="F28" s="23"/>
      <c r="G28" s="23"/>
      <c r="H28" s="23"/>
      <c r="I28" s="23"/>
      <c r="J28" s="23"/>
      <c r="K28" s="23"/>
      <c r="L28" s="23"/>
      <c r="X28" s="24"/>
    </row>
    <row r="29" spans="2:24" ht="15.75" customHeight="1" x14ac:dyDescent="0.25">
      <c r="B29" s="15" t="s">
        <v>0</v>
      </c>
      <c r="C29" s="16" t="s">
        <v>15</v>
      </c>
      <c r="D29" s="17"/>
      <c r="E29" s="18"/>
      <c r="F29" s="19">
        <v>230</v>
      </c>
      <c r="G29" s="20"/>
      <c r="H29" s="21"/>
      <c r="I29" s="23"/>
      <c r="J29" s="23"/>
      <c r="K29" s="23"/>
      <c r="L29" s="23"/>
      <c r="X29" s="24"/>
    </row>
    <row r="30" spans="2:24" ht="5.25" customHeight="1" x14ac:dyDescent="0.2">
      <c r="C30" s="29"/>
      <c r="D30" s="29"/>
      <c r="E30" s="29"/>
      <c r="F30" s="23"/>
      <c r="G30" s="23"/>
      <c r="H30" s="23"/>
      <c r="I30" s="23"/>
      <c r="J30" s="23"/>
      <c r="K30" s="23"/>
      <c r="L30" s="23"/>
      <c r="X30" s="24"/>
    </row>
    <row r="31" spans="2:24" ht="49.5" customHeight="1" x14ac:dyDescent="0.2">
      <c r="C31" s="51" t="s">
        <v>16</v>
      </c>
      <c r="D31" s="52"/>
      <c r="E31" s="53"/>
      <c r="F31" s="54" t="s">
        <v>17</v>
      </c>
      <c r="G31" s="55"/>
      <c r="H31" s="55"/>
      <c r="I31" s="55"/>
      <c r="J31" s="55"/>
      <c r="K31" s="55"/>
      <c r="L31" s="55"/>
      <c r="M31" s="55"/>
      <c r="N31" s="55"/>
      <c r="O31" s="56"/>
      <c r="X31" s="24"/>
    </row>
    <row r="32" spans="2:24" ht="5.25" customHeight="1" x14ac:dyDescent="0.2">
      <c r="C32" s="29"/>
      <c r="D32" s="29"/>
      <c r="E32" s="29"/>
      <c r="F32" s="23"/>
      <c r="G32" s="23"/>
      <c r="H32" s="23"/>
      <c r="I32" s="23"/>
      <c r="J32" s="23"/>
      <c r="K32" s="23"/>
      <c r="L32" s="23"/>
      <c r="X32" s="24"/>
    </row>
    <row r="33" spans="1:24" ht="15.75" customHeight="1" x14ac:dyDescent="0.2">
      <c r="B33" s="15" t="s">
        <v>0</v>
      </c>
      <c r="C33" s="30" t="s">
        <v>18</v>
      </c>
      <c r="D33" s="31"/>
      <c r="E33" s="32"/>
      <c r="F33" s="58"/>
      <c r="G33" s="59"/>
      <c r="H33" s="60"/>
      <c r="X33" s="61" t="b">
        <v>0</v>
      </c>
    </row>
    <row r="34" spans="1:24" ht="20.25" customHeight="1" x14ac:dyDescent="0.2">
      <c r="C34" s="36"/>
      <c r="D34" s="37"/>
      <c r="E34" s="38"/>
      <c r="F34" s="62"/>
      <c r="G34" s="63"/>
      <c r="H34" s="64"/>
      <c r="X34" s="61" t="b">
        <v>0</v>
      </c>
    </row>
    <row r="35" spans="1:24" ht="20.25" customHeight="1" x14ac:dyDescent="0.2">
      <c r="C35" s="36"/>
      <c r="D35" s="37"/>
      <c r="E35" s="38"/>
      <c r="F35" s="62"/>
      <c r="G35" s="63"/>
      <c r="H35" s="64"/>
      <c r="X35" s="61" t="b">
        <v>0</v>
      </c>
    </row>
    <row r="36" spans="1:24" ht="20.25" customHeight="1" x14ac:dyDescent="0.2">
      <c r="C36" s="42"/>
      <c r="D36" s="43"/>
      <c r="E36" s="44"/>
      <c r="F36" s="65"/>
      <c r="G36" s="66"/>
      <c r="H36" s="67"/>
      <c r="X36" s="61" t="b">
        <v>1</v>
      </c>
    </row>
    <row r="37" spans="1:24" ht="5.25" customHeight="1" x14ac:dyDescent="0.2">
      <c r="X37" s="68"/>
    </row>
    <row r="38" spans="1:24" ht="23.25" x14ac:dyDescent="0.2">
      <c r="B38" s="15" t="s">
        <v>0</v>
      </c>
      <c r="C38" s="69" t="s">
        <v>19</v>
      </c>
      <c r="D38" s="70"/>
      <c r="E38" s="71"/>
      <c r="F38" s="72"/>
      <c r="G38" s="73"/>
      <c r="H38" s="74"/>
      <c r="X38" s="61">
        <v>2</v>
      </c>
    </row>
    <row r="39" spans="1:24" ht="5.25" customHeight="1" x14ac:dyDescent="0.2">
      <c r="X39" s="68"/>
    </row>
    <row r="40" spans="1:24" ht="23.25" x14ac:dyDescent="0.2">
      <c r="B40" s="15" t="s">
        <v>0</v>
      </c>
      <c r="C40" s="69" t="s">
        <v>20</v>
      </c>
      <c r="D40" s="70"/>
      <c r="E40" s="71"/>
      <c r="F40" s="72"/>
      <c r="G40" s="73"/>
      <c r="H40" s="74"/>
      <c r="X40" s="61">
        <v>1</v>
      </c>
    </row>
    <row r="41" spans="1:24" ht="5.25" customHeight="1" x14ac:dyDescent="0.2">
      <c r="X41" s="68"/>
    </row>
    <row r="42" spans="1:24" ht="23.25" x14ac:dyDescent="0.2">
      <c r="A42" s="12">
        <v>1</v>
      </c>
      <c r="B42" s="15" t="s">
        <v>0</v>
      </c>
      <c r="C42" s="30" t="s">
        <v>21</v>
      </c>
      <c r="D42" s="31"/>
      <c r="E42" s="32"/>
      <c r="F42" s="58"/>
      <c r="G42" s="59"/>
      <c r="H42" s="60"/>
      <c r="X42" s="61">
        <v>2</v>
      </c>
    </row>
    <row r="43" spans="1:24" ht="23.25" x14ac:dyDescent="0.2">
      <c r="C43" s="42"/>
      <c r="D43" s="43"/>
      <c r="E43" s="44"/>
      <c r="F43" s="65"/>
      <c r="G43" s="66"/>
      <c r="H43" s="67"/>
      <c r="X43" s="75"/>
    </row>
    <row r="44" spans="1:24" ht="5.25" customHeight="1" x14ac:dyDescent="0.2">
      <c r="X44" s="57"/>
    </row>
    <row r="45" spans="1:24" ht="23.25" x14ac:dyDescent="0.2">
      <c r="B45" s="15" t="s">
        <v>0</v>
      </c>
      <c r="C45" s="69" t="s">
        <v>22</v>
      </c>
      <c r="D45" s="70"/>
      <c r="E45" s="71"/>
      <c r="F45" s="72"/>
      <c r="G45" s="73"/>
      <c r="H45" s="74"/>
      <c r="X45" s="61">
        <v>1</v>
      </c>
    </row>
    <row r="46" spans="1:24" ht="5.25" customHeight="1" x14ac:dyDescent="0.2">
      <c r="X46" s="68"/>
    </row>
    <row r="47" spans="1:24" ht="15.75" customHeight="1" x14ac:dyDescent="0.2">
      <c r="B47" s="15" t="s">
        <v>0</v>
      </c>
      <c r="C47" s="30" t="s">
        <v>23</v>
      </c>
      <c r="D47" s="31"/>
      <c r="E47" s="32"/>
      <c r="F47" s="58"/>
      <c r="G47" s="59"/>
      <c r="H47" s="60"/>
    </row>
    <row r="48" spans="1:24" ht="15.75" customHeight="1" x14ac:dyDescent="0.2">
      <c r="C48" s="36"/>
      <c r="D48" s="37"/>
      <c r="E48" s="38"/>
      <c r="F48" s="62"/>
      <c r="G48" s="63"/>
      <c r="H48" s="64"/>
    </row>
    <row r="49" spans="2:24" ht="15.75" customHeight="1" x14ac:dyDescent="0.2">
      <c r="C49" s="42"/>
      <c r="D49" s="43"/>
      <c r="E49" s="44"/>
      <c r="F49" s="65"/>
      <c r="G49" s="66"/>
      <c r="H49" s="67"/>
      <c r="X49" s="61">
        <v>2</v>
      </c>
    </row>
    <row r="50" spans="2:24" ht="5.25" customHeight="1" x14ac:dyDescent="0.2"/>
    <row r="51" spans="2:24" ht="16.5" customHeight="1" x14ac:dyDescent="0.25">
      <c r="B51" s="15" t="s">
        <v>0</v>
      </c>
      <c r="C51" s="16" t="s">
        <v>24</v>
      </c>
      <c r="D51" s="17"/>
      <c r="E51" s="18"/>
    </row>
    <row r="52" spans="2:24" s="76" customFormat="1" ht="50.1" customHeight="1" x14ac:dyDescent="0.2">
      <c r="B52" s="77"/>
      <c r="C52" s="78" t="s">
        <v>25</v>
      </c>
      <c r="D52" s="78" t="s">
        <v>26</v>
      </c>
      <c r="E52" s="78" t="s">
        <v>27</v>
      </c>
      <c r="F52" s="78" t="s">
        <v>28</v>
      </c>
      <c r="G52" s="78" t="s">
        <v>29</v>
      </c>
      <c r="H52" s="78" t="s">
        <v>30</v>
      </c>
      <c r="I52" s="78" t="s">
        <v>31</v>
      </c>
      <c r="J52" s="78" t="s">
        <v>32</v>
      </c>
      <c r="K52" s="78" t="s">
        <v>33</v>
      </c>
      <c r="L52" s="78" t="s">
        <v>34</v>
      </c>
      <c r="M52" s="78" t="s">
        <v>35</v>
      </c>
      <c r="N52" s="78" t="s">
        <v>36</v>
      </c>
      <c r="O52" s="78" t="s">
        <v>37</v>
      </c>
      <c r="P52" s="78" t="s">
        <v>38</v>
      </c>
      <c r="X52" s="79"/>
    </row>
    <row r="53" spans="2:24" s="76" customFormat="1" ht="71.25" x14ac:dyDescent="0.2">
      <c r="B53" s="77"/>
      <c r="C53" s="1">
        <v>1</v>
      </c>
      <c r="D53" s="1" t="s">
        <v>39</v>
      </c>
      <c r="E53" s="1" t="s">
        <v>40</v>
      </c>
      <c r="F53" s="1" t="s">
        <v>41</v>
      </c>
      <c r="G53" s="1"/>
      <c r="H53" s="1" t="s">
        <v>42</v>
      </c>
      <c r="I53" s="80">
        <v>200</v>
      </c>
      <c r="J53" s="1" t="s">
        <v>43</v>
      </c>
      <c r="K53" s="1">
        <v>28</v>
      </c>
      <c r="L53" s="3">
        <f t="shared" ref="L53:L84" si="1">IFERROR(I53*K53,"")</f>
        <v>5600</v>
      </c>
      <c r="M53" s="118"/>
      <c r="N53" s="3">
        <f t="shared" ref="N53:N84" si="2">IFERROR(I53*(1-M53),"")</f>
        <v>200</v>
      </c>
      <c r="O53" s="3">
        <f t="shared" ref="O53:O84" si="3">IFERROR(N53*K53,"")</f>
        <v>5600</v>
      </c>
      <c r="P53" s="2"/>
      <c r="X53" s="79"/>
    </row>
    <row r="54" spans="2:24" s="76" customFormat="1" ht="71.25" x14ac:dyDescent="0.2">
      <c r="B54" s="77"/>
      <c r="C54" s="1">
        <v>2</v>
      </c>
      <c r="D54" s="1" t="s">
        <v>39</v>
      </c>
      <c r="E54" s="1" t="s">
        <v>40</v>
      </c>
      <c r="F54" s="1" t="s">
        <v>41</v>
      </c>
      <c r="G54" s="1"/>
      <c r="H54" s="1" t="s">
        <v>42</v>
      </c>
      <c r="I54" s="80">
        <v>200</v>
      </c>
      <c r="J54" s="1" t="s">
        <v>43</v>
      </c>
      <c r="K54" s="1">
        <v>28</v>
      </c>
      <c r="L54" s="3">
        <f t="shared" si="1"/>
        <v>5600</v>
      </c>
      <c r="M54" s="118"/>
      <c r="N54" s="3">
        <f t="shared" si="2"/>
        <v>200</v>
      </c>
      <c r="O54" s="3">
        <f t="shared" si="3"/>
        <v>5600</v>
      </c>
      <c r="P54" s="2"/>
      <c r="X54" s="79"/>
    </row>
    <row r="55" spans="2:24" s="76" customFormat="1" ht="71.25" x14ac:dyDescent="0.2">
      <c r="B55" s="77"/>
      <c r="C55" s="1">
        <v>3</v>
      </c>
      <c r="D55" s="1" t="s">
        <v>39</v>
      </c>
      <c r="E55" s="1" t="s">
        <v>40</v>
      </c>
      <c r="F55" s="1" t="s">
        <v>41</v>
      </c>
      <c r="G55" s="1"/>
      <c r="H55" s="1" t="s">
        <v>42</v>
      </c>
      <c r="I55" s="80">
        <v>200</v>
      </c>
      <c r="J55" s="1" t="s">
        <v>43</v>
      </c>
      <c r="K55" s="1">
        <v>28</v>
      </c>
      <c r="L55" s="3">
        <f t="shared" si="1"/>
        <v>5600</v>
      </c>
      <c r="M55" s="118"/>
      <c r="N55" s="3">
        <f t="shared" si="2"/>
        <v>200</v>
      </c>
      <c r="O55" s="3">
        <f t="shared" si="3"/>
        <v>5600</v>
      </c>
      <c r="P55" s="2"/>
      <c r="X55" s="79"/>
    </row>
    <row r="56" spans="2:24" s="76" customFormat="1" ht="71.25" x14ac:dyDescent="0.2">
      <c r="B56" s="77"/>
      <c r="C56" s="1">
        <v>4</v>
      </c>
      <c r="D56" s="1" t="s">
        <v>39</v>
      </c>
      <c r="E56" s="1" t="s">
        <v>40</v>
      </c>
      <c r="F56" s="1" t="s">
        <v>41</v>
      </c>
      <c r="G56" s="1"/>
      <c r="H56" s="1" t="s">
        <v>42</v>
      </c>
      <c r="I56" s="80">
        <v>200</v>
      </c>
      <c r="J56" s="1" t="s">
        <v>43</v>
      </c>
      <c r="K56" s="1">
        <v>28</v>
      </c>
      <c r="L56" s="3">
        <f t="shared" si="1"/>
        <v>5600</v>
      </c>
      <c r="M56" s="118"/>
      <c r="N56" s="3">
        <f t="shared" si="2"/>
        <v>200</v>
      </c>
      <c r="O56" s="3">
        <f t="shared" si="3"/>
        <v>5600</v>
      </c>
      <c r="P56" s="2"/>
      <c r="X56" s="79"/>
    </row>
    <row r="57" spans="2:24" s="76" customFormat="1" ht="114" x14ac:dyDescent="0.2">
      <c r="B57" s="77"/>
      <c r="C57" s="1">
        <v>5</v>
      </c>
      <c r="D57" s="1" t="s">
        <v>44</v>
      </c>
      <c r="E57" s="1" t="s">
        <v>45</v>
      </c>
      <c r="F57" s="1" t="s">
        <v>46</v>
      </c>
      <c r="G57" s="1" t="s">
        <v>47</v>
      </c>
      <c r="H57" s="1" t="s">
        <v>48</v>
      </c>
      <c r="I57" s="80">
        <v>300</v>
      </c>
      <c r="J57" s="1" t="s">
        <v>4</v>
      </c>
      <c r="K57" s="1">
        <v>3</v>
      </c>
      <c r="L57" s="3">
        <f t="shared" si="1"/>
        <v>900</v>
      </c>
      <c r="M57" s="118"/>
      <c r="N57" s="3">
        <f t="shared" si="2"/>
        <v>300</v>
      </c>
      <c r="O57" s="3">
        <f t="shared" si="3"/>
        <v>900</v>
      </c>
      <c r="P57" s="2"/>
      <c r="X57" s="79"/>
    </row>
    <row r="58" spans="2:24" s="76" customFormat="1" ht="30" customHeight="1" x14ac:dyDescent="0.2">
      <c r="B58" s="77"/>
      <c r="C58" s="1">
        <v>6</v>
      </c>
      <c r="D58" s="1" t="s">
        <v>49</v>
      </c>
      <c r="E58" s="1" t="s">
        <v>50</v>
      </c>
      <c r="F58" s="1" t="s">
        <v>51</v>
      </c>
      <c r="G58" s="1"/>
      <c r="H58" s="1" t="s">
        <v>52</v>
      </c>
      <c r="I58" s="80">
        <v>10</v>
      </c>
      <c r="J58" s="1" t="s">
        <v>53</v>
      </c>
      <c r="K58" s="1">
        <v>200</v>
      </c>
      <c r="L58" s="3">
        <f t="shared" si="1"/>
        <v>2000</v>
      </c>
      <c r="M58" s="118"/>
      <c r="N58" s="3">
        <f t="shared" si="2"/>
        <v>10</v>
      </c>
      <c r="O58" s="3">
        <f t="shared" si="3"/>
        <v>2000</v>
      </c>
      <c r="P58" s="2"/>
      <c r="X58" s="79"/>
    </row>
    <row r="59" spans="2:24" s="76" customFormat="1" ht="57" x14ac:dyDescent="0.2">
      <c r="B59" s="77"/>
      <c r="C59" s="1">
        <v>7</v>
      </c>
      <c r="D59" s="1" t="s">
        <v>49</v>
      </c>
      <c r="E59" s="1" t="s">
        <v>50</v>
      </c>
      <c r="F59" s="1" t="s">
        <v>54</v>
      </c>
      <c r="G59" s="1"/>
      <c r="H59" s="1" t="s">
        <v>55</v>
      </c>
      <c r="I59" s="80">
        <v>20</v>
      </c>
      <c r="J59" s="1" t="s">
        <v>53</v>
      </c>
      <c r="K59" s="1">
        <v>200</v>
      </c>
      <c r="L59" s="3">
        <f>IFERROR(I59*K59,"")</f>
        <v>4000</v>
      </c>
      <c r="M59" s="118"/>
      <c r="N59" s="3">
        <f>IFERROR(I59*(1-M59),"")</f>
        <v>20</v>
      </c>
      <c r="O59" s="3">
        <f>IFERROR(N59*K59,"")</f>
        <v>4000</v>
      </c>
      <c r="P59" s="2"/>
      <c r="X59" s="79"/>
    </row>
    <row r="60" spans="2:24" s="76" customFormat="1" ht="57" x14ac:dyDescent="0.2">
      <c r="B60" s="77"/>
      <c r="C60" s="1">
        <v>8</v>
      </c>
      <c r="D60" s="1" t="s">
        <v>49</v>
      </c>
      <c r="E60" s="1" t="s">
        <v>50</v>
      </c>
      <c r="F60" s="1" t="s">
        <v>56</v>
      </c>
      <c r="G60" s="1"/>
      <c r="H60" s="1" t="s">
        <v>57</v>
      </c>
      <c r="I60" s="80">
        <v>20</v>
      </c>
      <c r="J60" s="1" t="s">
        <v>53</v>
      </c>
      <c r="K60" s="1">
        <v>200</v>
      </c>
      <c r="L60" s="3">
        <f>IFERROR(I60*K60,"")</f>
        <v>4000</v>
      </c>
      <c r="M60" s="118"/>
      <c r="N60" s="3">
        <f>IFERROR(I60*(1-M60),"")</f>
        <v>20</v>
      </c>
      <c r="O60" s="3">
        <f>IFERROR(N60*K60,"")</f>
        <v>4000</v>
      </c>
      <c r="P60" s="2"/>
      <c r="X60" s="79"/>
    </row>
    <row r="61" spans="2:24" s="76" customFormat="1" ht="30" customHeight="1" x14ac:dyDescent="0.2">
      <c r="B61" s="77"/>
      <c r="C61" s="1">
        <v>9</v>
      </c>
      <c r="D61" s="1" t="s">
        <v>49</v>
      </c>
      <c r="E61" s="1" t="s">
        <v>50</v>
      </c>
      <c r="F61" s="1" t="s">
        <v>58</v>
      </c>
      <c r="G61" s="1"/>
      <c r="H61" s="1" t="s">
        <v>59</v>
      </c>
      <c r="I61" s="80">
        <v>10</v>
      </c>
      <c r="J61" s="1" t="s">
        <v>53</v>
      </c>
      <c r="K61" s="1">
        <v>200</v>
      </c>
      <c r="L61" s="3">
        <f t="shared" si="1"/>
        <v>2000</v>
      </c>
      <c r="M61" s="118"/>
      <c r="N61" s="3">
        <f t="shared" si="2"/>
        <v>10</v>
      </c>
      <c r="O61" s="3">
        <f t="shared" si="3"/>
        <v>2000</v>
      </c>
      <c r="P61" s="2"/>
      <c r="X61" s="79"/>
    </row>
    <row r="62" spans="2:24" s="76" customFormat="1" ht="42.75" x14ac:dyDescent="0.2">
      <c r="B62" s="77"/>
      <c r="C62" s="1">
        <v>10</v>
      </c>
      <c r="D62" s="1" t="s">
        <v>49</v>
      </c>
      <c r="E62" s="1" t="s">
        <v>60</v>
      </c>
      <c r="F62" s="1" t="s">
        <v>61</v>
      </c>
      <c r="G62" s="1" t="s">
        <v>62</v>
      </c>
      <c r="H62" s="1" t="s">
        <v>63</v>
      </c>
      <c r="I62" s="80">
        <v>100</v>
      </c>
      <c r="J62" s="1" t="s">
        <v>53</v>
      </c>
      <c r="K62" s="1">
        <v>200</v>
      </c>
      <c r="L62" s="3">
        <f t="shared" si="1"/>
        <v>20000</v>
      </c>
      <c r="M62" s="118"/>
      <c r="N62" s="3">
        <f t="shared" si="2"/>
        <v>100</v>
      </c>
      <c r="O62" s="3">
        <f t="shared" si="3"/>
        <v>20000</v>
      </c>
      <c r="P62" s="2"/>
      <c r="X62" s="79"/>
    </row>
    <row r="63" spans="2:24" s="76" customFormat="1" ht="42.75" x14ac:dyDescent="0.2">
      <c r="B63" s="77"/>
      <c r="C63" s="1">
        <v>11</v>
      </c>
      <c r="D63" s="1" t="s">
        <v>49</v>
      </c>
      <c r="E63" s="1" t="s">
        <v>60</v>
      </c>
      <c r="F63" s="1" t="s">
        <v>64</v>
      </c>
      <c r="G63" s="1" t="s">
        <v>65</v>
      </c>
      <c r="H63" s="1" t="s">
        <v>66</v>
      </c>
      <c r="I63" s="80">
        <v>15</v>
      </c>
      <c r="J63" s="1" t="s">
        <v>53</v>
      </c>
      <c r="K63" s="1">
        <v>20</v>
      </c>
      <c r="L63" s="3">
        <f t="shared" si="1"/>
        <v>300</v>
      </c>
      <c r="M63" s="118"/>
      <c r="N63" s="3">
        <f t="shared" si="2"/>
        <v>15</v>
      </c>
      <c r="O63" s="3">
        <f t="shared" si="3"/>
        <v>300</v>
      </c>
      <c r="P63" s="2"/>
      <c r="X63" s="79"/>
    </row>
    <row r="64" spans="2:24" s="76" customFormat="1" ht="30" customHeight="1" x14ac:dyDescent="0.2">
      <c r="B64" s="77"/>
      <c r="C64" s="1">
        <v>12</v>
      </c>
      <c r="D64" s="1" t="s">
        <v>49</v>
      </c>
      <c r="E64" s="1" t="s">
        <v>60</v>
      </c>
      <c r="F64" s="1" t="s">
        <v>67</v>
      </c>
      <c r="G64" s="1" t="s">
        <v>68</v>
      </c>
      <c r="H64" s="1" t="s">
        <v>69</v>
      </c>
      <c r="I64" s="80">
        <v>0</v>
      </c>
      <c r="J64" s="1" t="s">
        <v>53</v>
      </c>
      <c r="K64" s="1">
        <v>10</v>
      </c>
      <c r="L64" s="3">
        <f t="shared" si="1"/>
        <v>0</v>
      </c>
      <c r="M64" s="118"/>
      <c r="N64" s="3">
        <f t="shared" si="2"/>
        <v>0</v>
      </c>
      <c r="O64" s="3">
        <f t="shared" si="3"/>
        <v>0</v>
      </c>
      <c r="P64" s="2"/>
      <c r="X64" s="79"/>
    </row>
    <row r="65" spans="2:24" s="76" customFormat="1" ht="342" x14ac:dyDescent="0.2">
      <c r="B65" s="77"/>
      <c r="C65" s="1">
        <v>13</v>
      </c>
      <c r="D65" s="1" t="s">
        <v>70</v>
      </c>
      <c r="E65" s="1" t="s">
        <v>71</v>
      </c>
      <c r="F65" s="1" t="s">
        <v>72</v>
      </c>
      <c r="G65" s="1" t="s">
        <v>73</v>
      </c>
      <c r="H65" s="1" t="s">
        <v>74</v>
      </c>
      <c r="I65" s="80">
        <v>400</v>
      </c>
      <c r="J65" s="1" t="s">
        <v>53</v>
      </c>
      <c r="K65" s="1">
        <v>420</v>
      </c>
      <c r="L65" s="3">
        <f t="shared" si="1"/>
        <v>168000</v>
      </c>
      <c r="M65" s="118"/>
      <c r="N65" s="3">
        <f t="shared" si="2"/>
        <v>400</v>
      </c>
      <c r="O65" s="3">
        <f t="shared" si="3"/>
        <v>168000</v>
      </c>
      <c r="P65" s="2"/>
      <c r="X65" s="79"/>
    </row>
    <row r="66" spans="2:24" s="76" customFormat="1" ht="85.5" x14ac:dyDescent="0.2">
      <c r="B66" s="77"/>
      <c r="C66" s="1">
        <v>14</v>
      </c>
      <c r="D66" s="1" t="s">
        <v>70</v>
      </c>
      <c r="E66" s="1" t="s">
        <v>71</v>
      </c>
      <c r="F66" s="1" t="s">
        <v>72</v>
      </c>
      <c r="G66" s="1" t="s">
        <v>75</v>
      </c>
      <c r="H66" s="1" t="s">
        <v>76</v>
      </c>
      <c r="I66" s="80">
        <v>200</v>
      </c>
      <c r="J66" s="1" t="s">
        <v>53</v>
      </c>
      <c r="K66" s="1">
        <v>60</v>
      </c>
      <c r="L66" s="3">
        <f t="shared" si="1"/>
        <v>12000</v>
      </c>
      <c r="M66" s="118"/>
      <c r="N66" s="3">
        <f t="shared" si="2"/>
        <v>200</v>
      </c>
      <c r="O66" s="3">
        <f t="shared" si="3"/>
        <v>12000</v>
      </c>
      <c r="P66" s="2"/>
      <c r="X66" s="79"/>
    </row>
    <row r="67" spans="2:24" s="76" customFormat="1" ht="42.75" x14ac:dyDescent="0.2">
      <c r="B67" s="77"/>
      <c r="C67" s="1">
        <v>15</v>
      </c>
      <c r="D67" s="1" t="s">
        <v>49</v>
      </c>
      <c r="E67" s="1" t="s">
        <v>77</v>
      </c>
      <c r="F67" s="1" t="s">
        <v>78</v>
      </c>
      <c r="G67" s="1" t="s">
        <v>62</v>
      </c>
      <c r="H67" s="1" t="s">
        <v>79</v>
      </c>
      <c r="I67" s="80">
        <v>100</v>
      </c>
      <c r="J67" s="1" t="s">
        <v>53</v>
      </c>
      <c r="K67" s="1">
        <v>210</v>
      </c>
      <c r="L67" s="3">
        <f t="shared" si="1"/>
        <v>21000</v>
      </c>
      <c r="M67" s="118"/>
      <c r="N67" s="3">
        <f t="shared" si="2"/>
        <v>100</v>
      </c>
      <c r="O67" s="3">
        <f t="shared" si="3"/>
        <v>21000</v>
      </c>
      <c r="P67" s="2"/>
      <c r="X67" s="79"/>
    </row>
    <row r="68" spans="2:24" s="76" customFormat="1" ht="42.75" x14ac:dyDescent="0.2">
      <c r="B68" s="77"/>
      <c r="C68" s="1">
        <v>16</v>
      </c>
      <c r="D68" s="1" t="s">
        <v>49</v>
      </c>
      <c r="E68" s="1" t="s">
        <v>77</v>
      </c>
      <c r="F68" s="1" t="s">
        <v>64</v>
      </c>
      <c r="G68" s="1" t="s">
        <v>65</v>
      </c>
      <c r="H68" s="1" t="s">
        <v>66</v>
      </c>
      <c r="I68" s="80">
        <v>15</v>
      </c>
      <c r="J68" s="1" t="s">
        <v>53</v>
      </c>
      <c r="K68" s="1">
        <v>20</v>
      </c>
      <c r="L68" s="3">
        <f t="shared" si="1"/>
        <v>300</v>
      </c>
      <c r="M68" s="118"/>
      <c r="N68" s="3">
        <f t="shared" si="2"/>
        <v>15</v>
      </c>
      <c r="O68" s="3">
        <f t="shared" si="3"/>
        <v>300</v>
      </c>
      <c r="P68" s="2"/>
      <c r="X68" s="79"/>
    </row>
    <row r="69" spans="2:24" s="76" customFormat="1" ht="30" customHeight="1" x14ac:dyDescent="0.2">
      <c r="B69" s="77"/>
      <c r="C69" s="1">
        <v>17</v>
      </c>
      <c r="D69" s="1" t="s">
        <v>49</v>
      </c>
      <c r="E69" s="1" t="s">
        <v>77</v>
      </c>
      <c r="F69" s="1" t="s">
        <v>67</v>
      </c>
      <c r="G69" s="1" t="s">
        <v>68</v>
      </c>
      <c r="H69" s="1" t="s">
        <v>69</v>
      </c>
      <c r="I69" s="80">
        <v>0</v>
      </c>
      <c r="J69" s="1" t="s">
        <v>53</v>
      </c>
      <c r="K69" s="1">
        <v>10</v>
      </c>
      <c r="L69" s="3">
        <f t="shared" si="1"/>
        <v>0</v>
      </c>
      <c r="M69" s="118"/>
      <c r="N69" s="3">
        <f t="shared" si="2"/>
        <v>0</v>
      </c>
      <c r="O69" s="3">
        <f t="shared" si="3"/>
        <v>0</v>
      </c>
      <c r="P69" s="2"/>
      <c r="X69" s="79"/>
    </row>
    <row r="70" spans="2:24" s="76" customFormat="1" ht="42.75" x14ac:dyDescent="0.2">
      <c r="B70" s="77"/>
      <c r="C70" s="1">
        <v>18</v>
      </c>
      <c r="D70" s="1" t="s">
        <v>49</v>
      </c>
      <c r="E70" s="1" t="s">
        <v>77</v>
      </c>
      <c r="F70" s="1" t="s">
        <v>80</v>
      </c>
      <c r="G70" s="1" t="s">
        <v>81</v>
      </c>
      <c r="H70" s="1" t="s">
        <v>82</v>
      </c>
      <c r="I70" s="80">
        <v>15</v>
      </c>
      <c r="J70" s="1" t="s">
        <v>53</v>
      </c>
      <c r="K70" s="1">
        <v>210</v>
      </c>
      <c r="L70" s="3">
        <f t="shared" si="1"/>
        <v>3150</v>
      </c>
      <c r="M70" s="118"/>
      <c r="N70" s="3">
        <f t="shared" si="2"/>
        <v>15</v>
      </c>
      <c r="O70" s="3">
        <f t="shared" si="3"/>
        <v>3150</v>
      </c>
      <c r="P70" s="2"/>
      <c r="X70" s="79"/>
    </row>
    <row r="71" spans="2:24" s="76" customFormat="1" ht="57" x14ac:dyDescent="0.2">
      <c r="B71" s="77"/>
      <c r="C71" s="1">
        <v>19</v>
      </c>
      <c r="D71" s="1" t="s">
        <v>49</v>
      </c>
      <c r="E71" s="1" t="s">
        <v>77</v>
      </c>
      <c r="F71" s="1" t="s">
        <v>80</v>
      </c>
      <c r="G71" s="1" t="s">
        <v>81</v>
      </c>
      <c r="H71" s="1" t="s">
        <v>83</v>
      </c>
      <c r="I71" s="80">
        <v>15</v>
      </c>
      <c r="J71" s="1" t="s">
        <v>53</v>
      </c>
      <c r="K71" s="1">
        <v>210</v>
      </c>
      <c r="L71" s="3">
        <f t="shared" si="1"/>
        <v>3150</v>
      </c>
      <c r="M71" s="118"/>
      <c r="N71" s="3">
        <f t="shared" si="2"/>
        <v>15</v>
      </c>
      <c r="O71" s="3">
        <f t="shared" si="3"/>
        <v>3150</v>
      </c>
      <c r="P71" s="2"/>
      <c r="X71" s="79"/>
    </row>
    <row r="72" spans="2:24" s="76" customFormat="1" ht="57" x14ac:dyDescent="0.2">
      <c r="B72" s="77"/>
      <c r="C72" s="1">
        <v>20</v>
      </c>
      <c r="D72" s="1" t="s">
        <v>70</v>
      </c>
      <c r="E72" s="1" t="s">
        <v>71</v>
      </c>
      <c r="F72" s="1" t="s">
        <v>84</v>
      </c>
      <c r="G72" s="1" t="s">
        <v>85</v>
      </c>
      <c r="H72" s="1" t="s">
        <v>86</v>
      </c>
      <c r="I72" s="80">
        <v>100</v>
      </c>
      <c r="J72" s="1" t="s">
        <v>53</v>
      </c>
      <c r="K72" s="1">
        <v>210</v>
      </c>
      <c r="L72" s="3">
        <f t="shared" si="1"/>
        <v>21000</v>
      </c>
      <c r="M72" s="118"/>
      <c r="N72" s="3">
        <f t="shared" si="2"/>
        <v>100</v>
      </c>
      <c r="O72" s="3">
        <f t="shared" si="3"/>
        <v>21000</v>
      </c>
      <c r="P72" s="2"/>
      <c r="X72" s="79"/>
    </row>
    <row r="73" spans="2:24" s="76" customFormat="1" ht="142.5" x14ac:dyDescent="0.2">
      <c r="B73" s="77"/>
      <c r="C73" s="1">
        <v>21</v>
      </c>
      <c r="D73" s="1" t="s">
        <v>87</v>
      </c>
      <c r="E73" s="1" t="s">
        <v>88</v>
      </c>
      <c r="F73" s="1"/>
      <c r="G73" s="1"/>
      <c r="H73" s="1" t="s">
        <v>89</v>
      </c>
      <c r="I73" s="80">
        <v>25000</v>
      </c>
      <c r="J73" s="1" t="s">
        <v>90</v>
      </c>
      <c r="K73" s="1">
        <v>1</v>
      </c>
      <c r="L73" s="3">
        <f t="shared" si="1"/>
        <v>25000</v>
      </c>
      <c r="M73" s="118"/>
      <c r="N73" s="3">
        <f t="shared" si="2"/>
        <v>25000</v>
      </c>
      <c r="O73" s="3">
        <f t="shared" si="3"/>
        <v>25000</v>
      </c>
      <c r="P73" s="2"/>
      <c r="X73" s="79"/>
    </row>
    <row r="74" spans="2:24" s="76" customFormat="1" ht="42.75" x14ac:dyDescent="0.2">
      <c r="B74" s="77"/>
      <c r="C74" s="1">
        <v>22</v>
      </c>
      <c r="D74" s="1" t="s">
        <v>87</v>
      </c>
      <c r="E74" s="1" t="s">
        <v>91</v>
      </c>
      <c r="F74" s="1"/>
      <c r="G74" s="1"/>
      <c r="H74" s="1" t="s">
        <v>92</v>
      </c>
      <c r="I74" s="80">
        <v>2000</v>
      </c>
      <c r="J74" s="1" t="s">
        <v>90</v>
      </c>
      <c r="K74" s="1">
        <v>1</v>
      </c>
      <c r="L74" s="3">
        <f t="shared" si="1"/>
        <v>2000</v>
      </c>
      <c r="M74" s="118"/>
      <c r="N74" s="3">
        <f t="shared" si="2"/>
        <v>2000</v>
      </c>
      <c r="O74" s="3">
        <f t="shared" si="3"/>
        <v>2000</v>
      </c>
      <c r="P74" s="2"/>
      <c r="X74" s="79"/>
    </row>
    <row r="75" spans="2:24" s="76" customFormat="1" ht="99.75" x14ac:dyDescent="0.2">
      <c r="B75" s="77"/>
      <c r="C75" s="1">
        <v>23</v>
      </c>
      <c r="D75" s="1" t="s">
        <v>44</v>
      </c>
      <c r="E75" s="1" t="s">
        <v>45</v>
      </c>
      <c r="F75" s="1" t="s">
        <v>46</v>
      </c>
      <c r="G75" s="1" t="s">
        <v>47</v>
      </c>
      <c r="H75" s="1" t="s">
        <v>93</v>
      </c>
      <c r="I75" s="80">
        <v>1000</v>
      </c>
      <c r="J75" s="1" t="s">
        <v>4</v>
      </c>
      <c r="K75" s="1">
        <v>4</v>
      </c>
      <c r="L75" s="3">
        <f t="shared" si="1"/>
        <v>4000</v>
      </c>
      <c r="M75" s="118"/>
      <c r="N75" s="3">
        <f t="shared" si="2"/>
        <v>1000</v>
      </c>
      <c r="O75" s="3">
        <f t="shared" si="3"/>
        <v>4000</v>
      </c>
      <c r="P75" s="2"/>
      <c r="X75" s="79"/>
    </row>
    <row r="76" spans="2:24" s="76" customFormat="1" ht="57" x14ac:dyDescent="0.2">
      <c r="B76" s="77"/>
      <c r="C76" s="1">
        <v>24</v>
      </c>
      <c r="D76" s="1" t="s">
        <v>49</v>
      </c>
      <c r="E76" s="1" t="s">
        <v>60</v>
      </c>
      <c r="F76" s="1" t="s">
        <v>61</v>
      </c>
      <c r="G76" s="1" t="s">
        <v>62</v>
      </c>
      <c r="H76" s="1" t="s">
        <v>94</v>
      </c>
      <c r="I76" s="80">
        <v>100</v>
      </c>
      <c r="J76" s="1" t="s">
        <v>53</v>
      </c>
      <c r="K76" s="1">
        <v>210</v>
      </c>
      <c r="L76" s="3">
        <f t="shared" si="1"/>
        <v>21000</v>
      </c>
      <c r="M76" s="118"/>
      <c r="N76" s="3">
        <f t="shared" si="2"/>
        <v>100</v>
      </c>
      <c r="O76" s="3">
        <f t="shared" si="3"/>
        <v>21000</v>
      </c>
      <c r="P76" s="2"/>
      <c r="X76" s="79"/>
    </row>
    <row r="77" spans="2:24" s="76" customFormat="1" ht="42.75" x14ac:dyDescent="0.2">
      <c r="B77" s="77"/>
      <c r="C77" s="1">
        <v>25</v>
      </c>
      <c r="D77" s="1" t="s">
        <v>49</v>
      </c>
      <c r="E77" s="1" t="s">
        <v>60</v>
      </c>
      <c r="F77" s="1" t="s">
        <v>64</v>
      </c>
      <c r="G77" s="1" t="s">
        <v>65</v>
      </c>
      <c r="H77" s="1" t="s">
        <v>66</v>
      </c>
      <c r="I77" s="80">
        <v>15</v>
      </c>
      <c r="J77" s="1" t="s">
        <v>53</v>
      </c>
      <c r="K77" s="1">
        <v>20</v>
      </c>
      <c r="L77" s="3">
        <f t="shared" si="1"/>
        <v>300</v>
      </c>
      <c r="M77" s="118"/>
      <c r="N77" s="3">
        <f t="shared" si="2"/>
        <v>15</v>
      </c>
      <c r="O77" s="3">
        <f t="shared" si="3"/>
        <v>300</v>
      </c>
      <c r="P77" s="2"/>
      <c r="X77" s="79"/>
    </row>
    <row r="78" spans="2:24" s="76" customFormat="1" ht="30" customHeight="1" x14ac:dyDescent="0.2">
      <c r="B78" s="77"/>
      <c r="C78" s="1">
        <v>26</v>
      </c>
      <c r="D78" s="1" t="s">
        <v>49</v>
      </c>
      <c r="E78" s="1" t="s">
        <v>60</v>
      </c>
      <c r="F78" s="1" t="s">
        <v>67</v>
      </c>
      <c r="G78" s="1" t="s">
        <v>68</v>
      </c>
      <c r="H78" s="1" t="s">
        <v>69</v>
      </c>
      <c r="I78" s="80">
        <v>0</v>
      </c>
      <c r="J78" s="1" t="s">
        <v>53</v>
      </c>
      <c r="K78" s="1">
        <v>10</v>
      </c>
      <c r="L78" s="3">
        <f t="shared" si="1"/>
        <v>0</v>
      </c>
      <c r="M78" s="118"/>
      <c r="N78" s="3">
        <f t="shared" si="2"/>
        <v>0</v>
      </c>
      <c r="O78" s="3">
        <f t="shared" si="3"/>
        <v>0</v>
      </c>
      <c r="P78" s="2"/>
      <c r="X78" s="79"/>
    </row>
    <row r="79" spans="2:24" s="76" customFormat="1" ht="71.25" x14ac:dyDescent="0.2">
      <c r="B79" s="77"/>
      <c r="C79" s="1">
        <v>27</v>
      </c>
      <c r="D79" s="1" t="s">
        <v>49</v>
      </c>
      <c r="E79" s="1" t="s">
        <v>77</v>
      </c>
      <c r="F79" s="1" t="s">
        <v>78</v>
      </c>
      <c r="G79" s="1" t="s">
        <v>62</v>
      </c>
      <c r="H79" s="1" t="s">
        <v>95</v>
      </c>
      <c r="I79" s="80">
        <v>100</v>
      </c>
      <c r="J79" s="1" t="s">
        <v>53</v>
      </c>
      <c r="K79" s="1">
        <v>210</v>
      </c>
      <c r="L79" s="3">
        <f t="shared" si="1"/>
        <v>21000</v>
      </c>
      <c r="M79" s="118"/>
      <c r="N79" s="3">
        <f t="shared" si="2"/>
        <v>100</v>
      </c>
      <c r="O79" s="3">
        <f t="shared" si="3"/>
        <v>21000</v>
      </c>
      <c r="P79" s="2"/>
      <c r="X79" s="79"/>
    </row>
    <row r="80" spans="2:24" s="76" customFormat="1" ht="42.75" x14ac:dyDescent="0.2">
      <c r="B80" s="77"/>
      <c r="C80" s="1">
        <v>28</v>
      </c>
      <c r="D80" s="1" t="s">
        <v>49</v>
      </c>
      <c r="E80" s="1" t="s">
        <v>77</v>
      </c>
      <c r="F80" s="1" t="s">
        <v>64</v>
      </c>
      <c r="G80" s="1" t="s">
        <v>65</v>
      </c>
      <c r="H80" s="1" t="s">
        <v>96</v>
      </c>
      <c r="I80" s="80">
        <v>15</v>
      </c>
      <c r="J80" s="1" t="s">
        <v>53</v>
      </c>
      <c r="K80" s="1">
        <v>20</v>
      </c>
      <c r="L80" s="3">
        <f t="shared" si="1"/>
        <v>300</v>
      </c>
      <c r="M80" s="118"/>
      <c r="N80" s="3">
        <f t="shared" si="2"/>
        <v>15</v>
      </c>
      <c r="O80" s="3">
        <f t="shared" si="3"/>
        <v>300</v>
      </c>
      <c r="P80" s="2"/>
      <c r="X80" s="79"/>
    </row>
    <row r="81" spans="2:24" s="76" customFormat="1" ht="30" customHeight="1" x14ac:dyDescent="0.2">
      <c r="B81" s="77"/>
      <c r="C81" s="1">
        <v>29</v>
      </c>
      <c r="D81" s="1" t="s">
        <v>49</v>
      </c>
      <c r="E81" s="1" t="s">
        <v>77</v>
      </c>
      <c r="F81" s="1" t="s">
        <v>67</v>
      </c>
      <c r="G81" s="1" t="s">
        <v>68</v>
      </c>
      <c r="H81" s="1" t="s">
        <v>69</v>
      </c>
      <c r="I81" s="80">
        <v>0</v>
      </c>
      <c r="J81" s="1" t="s">
        <v>53</v>
      </c>
      <c r="K81" s="1">
        <v>10</v>
      </c>
      <c r="L81" s="3">
        <f t="shared" si="1"/>
        <v>0</v>
      </c>
      <c r="M81" s="118"/>
      <c r="N81" s="3">
        <f t="shared" si="2"/>
        <v>0</v>
      </c>
      <c r="O81" s="3">
        <f t="shared" si="3"/>
        <v>0</v>
      </c>
      <c r="P81" s="2"/>
      <c r="X81" s="79"/>
    </row>
    <row r="82" spans="2:24" s="76" customFormat="1" ht="156.75" x14ac:dyDescent="0.2">
      <c r="B82" s="77"/>
      <c r="C82" s="1">
        <v>30</v>
      </c>
      <c r="D82" s="1" t="s">
        <v>44</v>
      </c>
      <c r="E82" s="1" t="s">
        <v>97</v>
      </c>
      <c r="F82" s="1"/>
      <c r="G82" s="1"/>
      <c r="H82" s="1" t="s">
        <v>98</v>
      </c>
      <c r="I82" s="80">
        <v>130</v>
      </c>
      <c r="J82" s="1" t="s">
        <v>53</v>
      </c>
      <c r="K82" s="1">
        <v>210</v>
      </c>
      <c r="L82" s="3">
        <f t="shared" si="1"/>
        <v>27300</v>
      </c>
      <c r="M82" s="118"/>
      <c r="N82" s="3">
        <f t="shared" si="2"/>
        <v>130</v>
      </c>
      <c r="O82" s="3">
        <f t="shared" si="3"/>
        <v>27300</v>
      </c>
      <c r="P82" s="2"/>
      <c r="X82" s="79"/>
    </row>
    <row r="83" spans="2:24" s="76" customFormat="1" ht="42.75" x14ac:dyDescent="0.2">
      <c r="B83" s="77"/>
      <c r="C83" s="1">
        <v>31</v>
      </c>
      <c r="D83" s="1" t="s">
        <v>44</v>
      </c>
      <c r="E83" s="1" t="s">
        <v>99</v>
      </c>
      <c r="F83" s="1" t="s">
        <v>100</v>
      </c>
      <c r="G83" s="1"/>
      <c r="H83" s="1" t="s">
        <v>101</v>
      </c>
      <c r="I83" s="80">
        <v>20</v>
      </c>
      <c r="J83" s="1" t="s">
        <v>53</v>
      </c>
      <c r="K83" s="1">
        <v>180</v>
      </c>
      <c r="L83" s="3">
        <f t="shared" si="1"/>
        <v>3600</v>
      </c>
      <c r="M83" s="118"/>
      <c r="N83" s="3">
        <f t="shared" si="2"/>
        <v>20</v>
      </c>
      <c r="O83" s="3">
        <f t="shared" si="3"/>
        <v>3600</v>
      </c>
      <c r="P83" s="2"/>
      <c r="X83" s="79"/>
    </row>
    <row r="84" spans="2:24" s="76" customFormat="1" ht="71.25" x14ac:dyDescent="0.2">
      <c r="B84" s="77"/>
      <c r="C84" s="1">
        <v>32</v>
      </c>
      <c r="D84" s="1" t="s">
        <v>49</v>
      </c>
      <c r="E84" s="1" t="s">
        <v>50</v>
      </c>
      <c r="F84" s="1" t="s">
        <v>102</v>
      </c>
      <c r="G84" s="1"/>
      <c r="H84" s="1" t="s">
        <v>103</v>
      </c>
      <c r="I84" s="80">
        <v>15</v>
      </c>
      <c r="J84" s="1" t="s">
        <v>53</v>
      </c>
      <c r="K84" s="1">
        <v>180</v>
      </c>
      <c r="L84" s="3">
        <f t="shared" si="1"/>
        <v>2700</v>
      </c>
      <c r="M84" s="118"/>
      <c r="N84" s="3">
        <f t="shared" si="2"/>
        <v>15</v>
      </c>
      <c r="O84" s="3">
        <f t="shared" si="3"/>
        <v>2700</v>
      </c>
      <c r="P84" s="2"/>
      <c r="X84" s="79"/>
    </row>
    <row r="85" spans="2:24" s="76" customFormat="1" ht="30" customHeight="1" x14ac:dyDescent="0.2">
      <c r="B85" s="77"/>
      <c r="C85" s="1">
        <v>33</v>
      </c>
      <c r="D85" s="1" t="s">
        <v>49</v>
      </c>
      <c r="E85" s="1" t="s">
        <v>104</v>
      </c>
      <c r="F85" s="1"/>
      <c r="G85" s="1"/>
      <c r="H85" s="1" t="s">
        <v>105</v>
      </c>
      <c r="I85" s="80">
        <v>4</v>
      </c>
      <c r="J85" s="1" t="s">
        <v>4</v>
      </c>
      <c r="K85" s="1">
        <v>600</v>
      </c>
      <c r="L85" s="3">
        <f>IFERROR(I85*K85,"")</f>
        <v>2400</v>
      </c>
      <c r="M85" s="118"/>
      <c r="N85" s="3">
        <f>IFERROR(I85*(1-M85),"")</f>
        <v>4</v>
      </c>
      <c r="O85" s="3">
        <f>IFERROR(N85*K85,"")</f>
        <v>2400</v>
      </c>
      <c r="P85" s="2"/>
      <c r="X85" s="79"/>
    </row>
    <row r="86" spans="2:24" ht="6" customHeight="1" x14ac:dyDescent="0.2"/>
    <row r="87" spans="2:24" ht="18.75" customHeight="1" x14ac:dyDescent="0.2">
      <c r="I87" s="81" t="s">
        <v>106</v>
      </c>
      <c r="J87" s="82"/>
      <c r="K87" s="83"/>
      <c r="L87" s="84">
        <f>SUM($L$53:$L$85)</f>
        <v>393800</v>
      </c>
      <c r="M87" s="85"/>
      <c r="N87" s="86"/>
      <c r="O87" s="84">
        <f>SUM($O$53:$O$85)</f>
        <v>393800</v>
      </c>
    </row>
    <row r="88" spans="2:24" ht="6" customHeight="1" x14ac:dyDescent="0.2">
      <c r="K88" s="87"/>
    </row>
    <row r="89" spans="2:24" ht="18.75" customHeight="1" x14ac:dyDescent="0.2">
      <c r="I89" s="81" t="s">
        <v>107</v>
      </c>
      <c r="J89" s="82"/>
      <c r="K89" s="83"/>
      <c r="L89" s="84">
        <f>IF(הצעת_מחיר_סהכ_עלות_אירוע="","",IFERROR(ROUND(הצעת_מחיר_סהכ_עלות_אירוע/F29,0),0))</f>
        <v>1712</v>
      </c>
      <c r="M89" s="85"/>
      <c r="N89" s="86"/>
      <c r="O89" s="84">
        <f>IF(הצעת_מחיר_סהכ_עלות_אירוע2="","",IFERROR(הצעת_מחיר_סהכ_עלות_אירוע2/F29,0))</f>
        <v>1712.1739130434783</v>
      </c>
    </row>
    <row r="90" spans="2:24" ht="6" customHeight="1" x14ac:dyDescent="0.2">
      <c r="K90" s="87"/>
    </row>
    <row r="92" spans="2:24" ht="15.75" customHeight="1" x14ac:dyDescent="0.25">
      <c r="C92" s="88" t="s">
        <v>108</v>
      </c>
      <c r="D92" s="89"/>
      <c r="E92" s="89"/>
      <c r="F92" s="89"/>
      <c r="G92" s="89"/>
      <c r="H92" s="90"/>
    </row>
    <row r="93" spans="2:24" ht="3.75" customHeight="1" x14ac:dyDescent="0.2">
      <c r="F93" s="23"/>
      <c r="G93" s="23"/>
      <c r="H93" s="23"/>
    </row>
    <row r="94" spans="2:24" ht="15.75" customHeight="1" x14ac:dyDescent="0.25">
      <c r="B94" s="15"/>
      <c r="C94" s="16" t="s">
        <v>109</v>
      </c>
      <c r="D94" s="17"/>
      <c r="E94" s="18"/>
      <c r="F94" s="4">
        <v>0.6</v>
      </c>
      <c r="G94" s="5"/>
      <c r="H94" s="6"/>
    </row>
    <row r="95" spans="2:24" ht="3.75" customHeight="1" x14ac:dyDescent="0.2">
      <c r="F95" s="23"/>
      <c r="G95" s="23"/>
      <c r="H95" s="23"/>
    </row>
    <row r="96" spans="2:24" ht="15.75" customHeight="1" x14ac:dyDescent="0.25">
      <c r="B96" s="15"/>
      <c r="C96" s="16" t="s">
        <v>110</v>
      </c>
      <c r="D96" s="17"/>
      <c r="E96" s="18"/>
      <c r="F96" s="4">
        <v>0.15</v>
      </c>
      <c r="G96" s="5"/>
      <c r="H96" s="6"/>
    </row>
    <row r="97" spans="2:25" ht="3.75" customHeight="1" x14ac:dyDescent="0.2">
      <c r="F97" s="23"/>
      <c r="G97" s="23"/>
      <c r="H97" s="23"/>
    </row>
    <row r="98" spans="2:25" ht="15.75" customHeight="1" x14ac:dyDescent="0.25">
      <c r="B98" s="15"/>
      <c r="C98" s="16" t="s">
        <v>111</v>
      </c>
      <c r="D98" s="17"/>
      <c r="E98" s="18"/>
      <c r="F98" s="7">
        <v>0.25</v>
      </c>
      <c r="G98" s="8"/>
      <c r="H98" s="9"/>
    </row>
    <row r="99" spans="2:25" ht="18" customHeight="1" x14ac:dyDescent="0.2"/>
    <row r="100" spans="2:25" ht="15.75" customHeight="1" x14ac:dyDescent="0.25">
      <c r="C100" s="88" t="s">
        <v>112</v>
      </c>
      <c r="D100" s="89"/>
      <c r="E100" s="89"/>
      <c r="F100" s="89"/>
      <c r="G100" s="89"/>
      <c r="H100" s="90"/>
    </row>
    <row r="101" spans="2:25" ht="6.75" customHeight="1" x14ac:dyDescent="0.2"/>
    <row r="102" spans="2:25" ht="15.75" customHeight="1" x14ac:dyDescent="0.2">
      <c r="B102" s="15" t="s">
        <v>0</v>
      </c>
      <c r="C102" s="91" t="s">
        <v>113</v>
      </c>
      <c r="D102" s="92"/>
      <c r="E102" s="93"/>
      <c r="F102" s="94">
        <v>0.1</v>
      </c>
      <c r="G102" s="95"/>
      <c r="H102" s="96"/>
      <c r="I102" s="85"/>
      <c r="J102" s="97"/>
    </row>
    <row r="103" spans="2:25" ht="15.75" customHeight="1" x14ac:dyDescent="0.2">
      <c r="B103" s="15"/>
      <c r="C103" s="98"/>
      <c r="D103" s="99"/>
      <c r="E103" s="100"/>
      <c r="I103" s="101"/>
      <c r="J103" s="97"/>
      <c r="X103" s="10" t="b">
        <f>COUNT(הצעת_מחיר_מידת_,הצעת_מחיר_חשיבה_,הצעת_מחיר_ערך_)=3</f>
        <v>1</v>
      </c>
      <c r="Y103" s="12" t="s">
        <v>114</v>
      </c>
    </row>
    <row r="104" spans="2:25" ht="15.75" customHeight="1" x14ac:dyDescent="0.2">
      <c r="B104" s="15"/>
      <c r="C104" s="98"/>
      <c r="D104" s="99"/>
      <c r="E104" s="100"/>
      <c r="I104" s="102"/>
      <c r="J104" s="97"/>
      <c r="X104" s="10" t="b">
        <f>AND(X103,SUM(הצעת_מחיר_מידת_,הצעת_מחיר_חשיבה_,הצעת_מחיר_ערך_)=0.1)</f>
        <v>0</v>
      </c>
      <c r="Y104" s="12" t="s">
        <v>115</v>
      </c>
    </row>
    <row r="105" spans="2:25" ht="15.75" customHeight="1" x14ac:dyDescent="0.2">
      <c r="B105" s="15"/>
      <c r="C105" s="103"/>
      <c r="D105" s="104"/>
      <c r="E105" s="105"/>
      <c r="I105" s="102"/>
      <c r="J105" s="97"/>
      <c r="X105" s="10" t="b">
        <f>AND(X103,SUM(הצעת_מחיר_מידת_,הצעת_מחיר_חשיבה_,הצעת_מחיר_ערך_)=0.25)</f>
        <v>1</v>
      </c>
      <c r="Y105" s="12" t="s">
        <v>116</v>
      </c>
    </row>
    <row r="106" spans="2:25" ht="3.75" customHeight="1" x14ac:dyDescent="0.2">
      <c r="I106" s="102"/>
      <c r="J106" s="97"/>
    </row>
    <row r="107" spans="2:25" ht="15.75" customHeight="1" x14ac:dyDescent="0.2">
      <c r="B107" s="15" t="s">
        <v>0</v>
      </c>
      <c r="C107" s="91" t="s">
        <v>117</v>
      </c>
      <c r="D107" s="92"/>
      <c r="E107" s="93"/>
      <c r="F107" s="94">
        <v>0.1</v>
      </c>
      <c r="G107" s="95"/>
      <c r="H107" s="96"/>
      <c r="I107" s="106"/>
      <c r="X107" s="10" t="b">
        <f>AND(X103,OR(X104,X105))</f>
        <v>1</v>
      </c>
      <c r="Y107" s="12" t="s">
        <v>118</v>
      </c>
    </row>
    <row r="108" spans="2:25" ht="15.75" customHeight="1" x14ac:dyDescent="0.2">
      <c r="C108" s="103"/>
      <c r="D108" s="104"/>
      <c r="E108" s="105"/>
      <c r="I108" s="102"/>
      <c r="J108" s="97"/>
    </row>
    <row r="109" spans="2:25" ht="3.75" customHeight="1" x14ac:dyDescent="0.2">
      <c r="I109" s="102"/>
      <c r="J109" s="97"/>
    </row>
    <row r="110" spans="2:25" ht="15.75" customHeight="1" x14ac:dyDescent="0.2">
      <c r="B110" s="15" t="s">
        <v>0</v>
      </c>
      <c r="C110" s="91" t="s">
        <v>119</v>
      </c>
      <c r="D110" s="92"/>
      <c r="E110" s="93"/>
      <c r="F110" s="107">
        <v>0.05</v>
      </c>
      <c r="G110" s="108"/>
      <c r="H110" s="109"/>
      <c r="I110" s="106"/>
      <c r="J110" s="110" t="s">
        <v>120</v>
      </c>
      <c r="K110" s="111"/>
      <c r="L110" s="111"/>
      <c r="M110" s="11">
        <f>SUM(הצעת_מחיר_מידת_,הצעת_מחיר_חשיבה_,הצעת_מחיר_ערך_)</f>
        <v>0.25</v>
      </c>
      <c r="X110" s="10" t="b">
        <f>AND(X104,OR(הצעת_מחיר_סהכ_איכות=0.25,הצעת_מחיר_סהכ_איכות=0.1))</f>
        <v>0</v>
      </c>
      <c r="Y110" s="12" t="s">
        <v>121</v>
      </c>
    </row>
    <row r="111" spans="2:25" ht="15.75" customHeight="1" x14ac:dyDescent="0.2">
      <c r="C111" s="103"/>
      <c r="D111" s="104"/>
      <c r="E111" s="105"/>
      <c r="X111" s="10" t="b">
        <f ca="1">OR(X104,AND(X105,COUNT(OFFSET(C115,1,0,2,1))=0))</f>
        <v>1</v>
      </c>
      <c r="Y111" s="12" t="s">
        <v>122</v>
      </c>
    </row>
    <row r="112" spans="2:25" ht="23.25" customHeight="1" x14ac:dyDescent="0.2"/>
    <row r="113" spans="2:16" ht="15.75" customHeight="1" x14ac:dyDescent="0.25">
      <c r="C113" s="88" t="s">
        <v>123</v>
      </c>
      <c r="D113" s="89"/>
      <c r="E113" s="89"/>
      <c r="F113" s="89"/>
      <c r="G113" s="89"/>
      <c r="H113" s="89"/>
      <c r="I113" s="89"/>
      <c r="J113" s="89"/>
      <c r="K113" s="89"/>
      <c r="L113" s="90"/>
      <c r="N113" s="112"/>
      <c r="O113" s="112"/>
      <c r="P113" s="112"/>
    </row>
    <row r="114" spans="2:16" ht="6.75" customHeight="1" x14ac:dyDescent="0.2">
      <c r="N114" s="113" t="s">
        <v>124</v>
      </c>
      <c r="O114" s="113"/>
      <c r="P114" s="113"/>
    </row>
    <row r="115" spans="2:16" ht="50.1" customHeight="1" x14ac:dyDescent="0.2">
      <c r="C115" s="78" t="s">
        <v>25</v>
      </c>
      <c r="D115" s="114" t="s">
        <v>26</v>
      </c>
      <c r="E115" s="115" t="s">
        <v>125</v>
      </c>
      <c r="F115" s="116"/>
      <c r="G115" s="116"/>
      <c r="H115" s="116"/>
      <c r="I115" s="116"/>
      <c r="J115" s="116"/>
      <c r="K115" s="116"/>
      <c r="L115" s="78" t="s">
        <v>126</v>
      </c>
      <c r="N115" s="113"/>
      <c r="O115" s="113"/>
      <c r="P115" s="113"/>
    </row>
    <row r="116" spans="2:16" ht="4.5" customHeight="1" x14ac:dyDescent="0.2"/>
    <row r="117" spans="2:16" ht="15.75" customHeight="1" x14ac:dyDescent="0.2">
      <c r="I117" s="81" t="s">
        <v>127</v>
      </c>
      <c r="J117" s="82"/>
      <c r="K117" s="83"/>
      <c r="L117" s="117">
        <f>SUM($F$102,$F$107,$F$110)</f>
        <v>0.25</v>
      </c>
    </row>
    <row r="118" spans="2:16" ht="15.75" customHeight="1" x14ac:dyDescent="0.2">
      <c r="B118" s="12"/>
    </row>
    <row r="119" spans="2:16" ht="50.1" customHeight="1" x14ac:dyDescent="0.2">
      <c r="C119" s="126" t="s">
        <v>132</v>
      </c>
      <c r="D119" s="126"/>
      <c r="E119" s="126"/>
      <c r="F119" s="126"/>
      <c r="G119" s="126"/>
      <c r="H119" s="126"/>
    </row>
    <row r="120" spans="2:16" ht="6" customHeight="1" x14ac:dyDescent="0.2"/>
    <row r="121" spans="2:16" ht="15.75" customHeight="1" x14ac:dyDescent="0.2">
      <c r="C121" s="121" t="s">
        <v>133</v>
      </c>
      <c r="D121" s="121"/>
      <c r="E121" s="121"/>
      <c r="F121" s="122"/>
      <c r="G121" s="122"/>
      <c r="H121" s="122"/>
    </row>
    <row r="122" spans="2:16" ht="6" customHeight="1" x14ac:dyDescent="0.2"/>
    <row r="123" spans="2:16" ht="15.75" customHeight="1" x14ac:dyDescent="0.2">
      <c r="C123" s="121" t="s">
        <v>134</v>
      </c>
      <c r="D123" s="121"/>
      <c r="E123" s="121"/>
      <c r="F123" s="122"/>
      <c r="G123" s="122"/>
      <c r="H123" s="122"/>
    </row>
    <row r="124" spans="2:16" ht="6" customHeight="1" x14ac:dyDescent="0.2"/>
    <row r="125" spans="2:16" ht="15.75" customHeight="1" x14ac:dyDescent="0.2">
      <c r="C125" s="121" t="s">
        <v>135</v>
      </c>
      <c r="D125" s="121"/>
      <c r="E125" s="121"/>
      <c r="F125" s="122"/>
      <c r="G125" s="122"/>
      <c r="H125" s="122"/>
    </row>
  </sheetData>
  <sheetProtection algorithmName="SHA-512" hashValue="EDwF0nQ9dRQYemkHWmKgRfxKN2NrFqh/bdH4yHod3eXOYD0KwnoKTxsjONSiJVY4YI1ZeMkniuSqc0DA28vfzg==" saltValue="ZaQyYVU2ZuG9FRkYIrE9NQ==" spinCount="100000" sheet="1" objects="1" scenarios="1"/>
  <mergeCells count="64">
    <mergeCell ref="C123:E123"/>
    <mergeCell ref="F123:H123"/>
    <mergeCell ref="C125:E125"/>
    <mergeCell ref="F125:H125"/>
    <mergeCell ref="C8:E8"/>
    <mergeCell ref="F8:H8"/>
    <mergeCell ref="C10:H10"/>
    <mergeCell ref="C119:H119"/>
    <mergeCell ref="C121:E121"/>
    <mergeCell ref="F121:H121"/>
    <mergeCell ref="C2:E2"/>
    <mergeCell ref="F2:H2"/>
    <mergeCell ref="C4:E4"/>
    <mergeCell ref="F4:H4"/>
    <mergeCell ref="C6:E6"/>
    <mergeCell ref="F6:H6"/>
    <mergeCell ref="J110:L110"/>
    <mergeCell ref="C113:L113"/>
    <mergeCell ref="N114:P115"/>
    <mergeCell ref="E115:K115"/>
    <mergeCell ref="I117:K117"/>
    <mergeCell ref="C100:H100"/>
    <mergeCell ref="C102:E105"/>
    <mergeCell ref="F102:H102"/>
    <mergeCell ref="C107:E108"/>
    <mergeCell ref="F107:H107"/>
    <mergeCell ref="C110:E111"/>
    <mergeCell ref="F110:H110"/>
    <mergeCell ref="C92:H92"/>
    <mergeCell ref="C94:E94"/>
    <mergeCell ref="F94:H94"/>
    <mergeCell ref="C96:E96"/>
    <mergeCell ref="F96:H96"/>
    <mergeCell ref="C98:E98"/>
    <mergeCell ref="F98:H98"/>
    <mergeCell ref="C51:E51"/>
    <mergeCell ref="I87:K87"/>
    <mergeCell ref="I89:K89"/>
    <mergeCell ref="C40:E40"/>
    <mergeCell ref="C42:E43"/>
    <mergeCell ref="C45:E45"/>
    <mergeCell ref="C47:E49"/>
    <mergeCell ref="C31:E31"/>
    <mergeCell ref="F31:O31"/>
    <mergeCell ref="C33:E36"/>
    <mergeCell ref="C38:E38"/>
    <mergeCell ref="C25:E25"/>
    <mergeCell ref="F25:O25"/>
    <mergeCell ref="C27:E27"/>
    <mergeCell ref="F27:H27"/>
    <mergeCell ref="C29:E29"/>
    <mergeCell ref="F29:H29"/>
    <mergeCell ref="L16:N16"/>
    <mergeCell ref="C18:E18"/>
    <mergeCell ref="F18:H18"/>
    <mergeCell ref="L18:N18"/>
    <mergeCell ref="C20:E23"/>
    <mergeCell ref="F20:O23"/>
    <mergeCell ref="C12:E12"/>
    <mergeCell ref="F12:H12"/>
    <mergeCell ref="C14:E14"/>
    <mergeCell ref="F14:H14"/>
    <mergeCell ref="C16:E16"/>
    <mergeCell ref="F16:H16"/>
  </mergeCells>
  <conditionalFormatting sqref="L87">
    <cfRule type="expression" dxfId="9" priority="5">
      <formula>$L$87&gt;#REF!</formula>
    </cfRule>
    <cfRule type="expression" dxfId="8" priority="6">
      <formula>$L$87&lt;=#REF!</formula>
    </cfRule>
  </conditionalFormatting>
  <conditionalFormatting sqref="F102 F107 F110">
    <cfRule type="expression" dxfId="7" priority="4">
      <formula>OR($F102="")</formula>
    </cfRule>
  </conditionalFormatting>
  <conditionalFormatting sqref="L117">
    <cfRule type="expression" dxfId="6" priority="2">
      <formula>$X$110</formula>
    </cfRule>
    <cfRule type="expression" dxfId="5" priority="7">
      <formula>OR(AND($X$104,$X$110=FALSE),AND($X$105,$X$111=FALSE))</formula>
    </cfRule>
  </conditionalFormatting>
  <conditionalFormatting sqref="L89">
    <cfRule type="expression" priority="1" stopIfTrue="1">
      <formula>$O$18=""</formula>
    </cfRule>
    <cfRule type="expression" dxfId="4" priority="8">
      <formula>$L$89&lt;=IF($O$16="",$O$18,$O$16)</formula>
    </cfRule>
    <cfRule type="expression" dxfId="3" priority="9">
      <formula>$L$89&gt;IF($O$16="",$O$18,$O$16)</formula>
    </cfRule>
  </conditionalFormatting>
  <conditionalFormatting sqref="F102:H102 F107:H107 F110:H110">
    <cfRule type="expression" dxfId="2" priority="10">
      <formula>AND($M$110&lt;&gt;0.1,$M$110&lt;&gt;0.25)</formula>
    </cfRule>
  </conditionalFormatting>
  <conditionalFormatting sqref="N114">
    <cfRule type="expression" dxfId="1" priority="3">
      <formula>AND($X$105,$X$111=FALSE)</formula>
    </cfRule>
  </conditionalFormatting>
  <conditionalFormatting sqref="C10:H10">
    <cfRule type="expression" dxfId="0" priority="11" stopIfTrue="1">
      <formula>F8&lt;&gt;""</formula>
    </cfRule>
  </conditionalFormatting>
  <dataValidations count="6">
    <dataValidation type="decimal" operator="greaterThanOrEqual" allowBlank="1" showInputMessage="1" showErrorMessage="1" errorTitle="מספר שגוי" error="יש להזין מספר גדול או שווה ל 0" sqref="M53:M85">
      <formula1>0</formula1>
    </dataValidation>
    <dataValidation type="decimal" allowBlank="1" showInputMessage="1" showErrorMessage="1" errorTitle="נתון אינו תקין" error="יש להזין ערך בין 1% - 25%" sqref="F102:H102 F107:H107 F110:H110">
      <formula1>0.01</formula1>
      <formula2>0.25</formula2>
    </dataValidation>
    <dataValidation allowBlank="1" showInputMessage="1" showErrorMessage="1" errorTitle="הערך אסור להזנה" error="חובה להזין מספר בין 20% ל 40%" sqref="F94:H94 F96:H96 F98:H98"/>
    <dataValidation type="whole" operator="greaterThanOrEqual" allowBlank="1" showInputMessage="1" showErrorMessage="1" errorTitle="סוג נתונים שגוי" error="יש להזין מספר גדול או שווה ל 1" sqref="F29:H29">
      <formula1>1</formula1>
    </dataValidation>
    <dataValidation type="whole" operator="greaterThanOrEqual" allowBlank="1" showInputMessage="1" showErrorMessage="1" errorTitle="סוג נתון שגוי" error="יש להזין מספר גדול או שווה מ 1" sqref="F27:H27">
      <formula1>1</formula1>
    </dataValidation>
    <dataValidation type="list" allowBlank="1" showInputMessage="1" showErrorMessage="1" sqref="F18:H18">
      <formula1>סוגי_אירועים_סוג_אירוע</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from>
                    <xdr:col>5</xdr:col>
                    <xdr:colOff>66675</xdr:colOff>
                    <xdr:row>32</xdr:row>
                    <xdr:rowOff>28575</xdr:rowOff>
                  </from>
                  <to>
                    <xdr:col>6</xdr:col>
                    <xdr:colOff>495300</xdr:colOff>
                    <xdr:row>33</xdr:row>
                    <xdr:rowOff>57150</xdr:rowOff>
                  </to>
                </anchor>
              </controlPr>
            </control>
          </mc:Choice>
        </mc:AlternateContent>
        <mc:AlternateContent xmlns:mc="http://schemas.openxmlformats.org/markup-compatibility/2006">
          <mc:Choice Requires="x14">
            <control shapeId="1026" r:id="rId4" name="Check Box 2">
              <controlPr defaultSize="0" autoFill="0" autoLine="0" autoPict="0">
                <anchor>
                  <from>
                    <xdr:col>5</xdr:col>
                    <xdr:colOff>66675</xdr:colOff>
                    <xdr:row>33</xdr:row>
                    <xdr:rowOff>66675</xdr:rowOff>
                  </from>
                  <to>
                    <xdr:col>6</xdr:col>
                    <xdr:colOff>495300</xdr:colOff>
                    <xdr:row>34</xdr:row>
                    <xdr:rowOff>38100</xdr:rowOff>
                  </to>
                </anchor>
              </controlPr>
            </control>
          </mc:Choice>
        </mc:AlternateContent>
        <mc:AlternateContent xmlns:mc="http://schemas.openxmlformats.org/markup-compatibility/2006">
          <mc:Choice Requires="x14">
            <control shapeId="1027" r:id="rId5" name="Check Box 3">
              <controlPr defaultSize="0" autoFill="0" autoLine="0" autoPict="0">
                <anchor>
                  <from>
                    <xdr:col>5</xdr:col>
                    <xdr:colOff>66675</xdr:colOff>
                    <xdr:row>34</xdr:row>
                    <xdr:rowOff>38100</xdr:rowOff>
                  </from>
                  <to>
                    <xdr:col>6</xdr:col>
                    <xdr:colOff>495300</xdr:colOff>
                    <xdr:row>35</xdr:row>
                    <xdr:rowOff>19050</xdr:rowOff>
                  </to>
                </anchor>
              </controlPr>
            </control>
          </mc:Choice>
        </mc:AlternateContent>
        <mc:AlternateContent xmlns:mc="http://schemas.openxmlformats.org/markup-compatibility/2006">
          <mc:Choice Requires="x14">
            <control shapeId="1028" r:id="rId6" name="Check Box 4">
              <controlPr defaultSize="0" autoFill="0" autoLine="0" autoPict="0">
                <anchor>
                  <from>
                    <xdr:col>5</xdr:col>
                    <xdr:colOff>66675</xdr:colOff>
                    <xdr:row>35</xdr:row>
                    <xdr:rowOff>28575</xdr:rowOff>
                  </from>
                  <to>
                    <xdr:col>6</xdr:col>
                    <xdr:colOff>495300</xdr:colOff>
                    <xdr:row>36</xdr:row>
                    <xdr:rowOff>0</xdr:rowOff>
                  </to>
                </anchor>
              </controlPr>
            </control>
          </mc:Choice>
        </mc:AlternateContent>
        <mc:AlternateContent xmlns:mc="http://schemas.openxmlformats.org/markup-compatibility/2006">
          <mc:Choice Requires="x14">
            <control shapeId="1029" r:id="rId7" name="o_MehirBilvad">
              <controlPr locked="0" defaultSize="0" autoFill="0" autoLine="0" autoPict="0">
                <anchor moveWithCells="1">
                  <from>
                    <xdr:col>5</xdr:col>
                    <xdr:colOff>28575</xdr:colOff>
                    <xdr:row>46</xdr:row>
                    <xdr:rowOff>66675</xdr:rowOff>
                  </from>
                  <to>
                    <xdr:col>5</xdr:col>
                    <xdr:colOff>838200</xdr:colOff>
                    <xdr:row>47</xdr:row>
                    <xdr:rowOff>95250</xdr:rowOff>
                  </to>
                </anchor>
              </controlPr>
            </control>
          </mc:Choice>
        </mc:AlternateContent>
        <mc:AlternateContent xmlns:mc="http://schemas.openxmlformats.org/markup-compatibility/2006">
          <mc:Choice Requires="x14">
            <control shapeId="1030" r:id="rId8" name="o_EihutMehir">
              <controlPr locked="0" defaultSize="0" autoFill="0" autoLine="0" autoPict="0">
                <anchor moveWithCells="1">
                  <from>
                    <xdr:col>5</xdr:col>
                    <xdr:colOff>28575</xdr:colOff>
                    <xdr:row>47</xdr:row>
                    <xdr:rowOff>114300</xdr:rowOff>
                  </from>
                  <to>
                    <xdr:col>5</xdr:col>
                    <xdr:colOff>838200</xdr:colOff>
                    <xdr:row>48</xdr:row>
                    <xdr:rowOff>161925</xdr:rowOff>
                  </to>
                </anchor>
              </controlPr>
            </control>
          </mc:Choice>
        </mc:AlternateContent>
        <mc:AlternateContent xmlns:mc="http://schemas.openxmlformats.org/markup-compatibility/2006">
          <mc:Choice Requires="x14">
            <control shapeId="1031" r:id="rId9" name="Option Button 7">
              <controlPr locked="0" defaultSize="0" autoFill="0" autoLine="0" autoPict="0">
                <anchor moveWithCells="1">
                  <from>
                    <xdr:col>5</xdr:col>
                    <xdr:colOff>28575</xdr:colOff>
                    <xdr:row>37</xdr:row>
                    <xdr:rowOff>47625</xdr:rowOff>
                  </from>
                  <to>
                    <xdr:col>5</xdr:col>
                    <xdr:colOff>838200</xdr:colOff>
                    <xdr:row>39</xdr:row>
                    <xdr:rowOff>0</xdr:rowOff>
                  </to>
                </anchor>
              </controlPr>
            </control>
          </mc:Choice>
        </mc:AlternateContent>
        <mc:AlternateContent xmlns:mc="http://schemas.openxmlformats.org/markup-compatibility/2006">
          <mc:Choice Requires="x14">
            <control shapeId="1032" r:id="rId10" name="Option Button 8">
              <controlPr locked="0" defaultSize="0" autoFill="0" autoLine="0" autoPict="0">
                <anchor moveWithCells="1">
                  <from>
                    <xdr:col>5</xdr:col>
                    <xdr:colOff>571500</xdr:colOff>
                    <xdr:row>37</xdr:row>
                    <xdr:rowOff>47625</xdr:rowOff>
                  </from>
                  <to>
                    <xdr:col>6</xdr:col>
                    <xdr:colOff>447675</xdr:colOff>
                    <xdr:row>39</xdr:row>
                    <xdr:rowOff>0</xdr:rowOff>
                  </to>
                </anchor>
              </controlPr>
            </control>
          </mc:Choice>
        </mc:AlternateContent>
        <mc:AlternateContent xmlns:mc="http://schemas.openxmlformats.org/markup-compatibility/2006">
          <mc:Choice Requires="x14">
            <control shapeId="1033" r:id="rId11" name="Option Button 9">
              <controlPr locked="0" defaultSize="0" autoFill="0" autoLine="0" autoPict="0">
                <anchor moveWithCells="1">
                  <from>
                    <xdr:col>5</xdr:col>
                    <xdr:colOff>28575</xdr:colOff>
                    <xdr:row>39</xdr:row>
                    <xdr:rowOff>47625</xdr:rowOff>
                  </from>
                  <to>
                    <xdr:col>5</xdr:col>
                    <xdr:colOff>838200</xdr:colOff>
                    <xdr:row>41</xdr:row>
                    <xdr:rowOff>0</xdr:rowOff>
                  </to>
                </anchor>
              </controlPr>
            </control>
          </mc:Choice>
        </mc:AlternateContent>
        <mc:AlternateContent xmlns:mc="http://schemas.openxmlformats.org/markup-compatibility/2006">
          <mc:Choice Requires="x14">
            <control shapeId="1034" r:id="rId12" name="Option Button 10">
              <controlPr locked="0" defaultSize="0" autoFill="0" autoLine="0" autoPict="0">
                <anchor moveWithCells="1">
                  <from>
                    <xdr:col>5</xdr:col>
                    <xdr:colOff>571500</xdr:colOff>
                    <xdr:row>39</xdr:row>
                    <xdr:rowOff>47625</xdr:rowOff>
                  </from>
                  <to>
                    <xdr:col>6</xdr:col>
                    <xdr:colOff>447675</xdr:colOff>
                    <xdr:row>41</xdr:row>
                    <xdr:rowOff>0</xdr:rowOff>
                  </to>
                </anchor>
              </controlPr>
            </control>
          </mc:Choice>
        </mc:AlternateContent>
        <mc:AlternateContent xmlns:mc="http://schemas.openxmlformats.org/markup-compatibility/2006">
          <mc:Choice Requires="x14">
            <control shapeId="1035" r:id="rId13" name="Option Button 11">
              <controlPr locked="0" defaultSize="0" autoFill="0" autoLine="0" autoPict="0">
                <anchor moveWithCells="1">
                  <from>
                    <xdr:col>5</xdr:col>
                    <xdr:colOff>66675</xdr:colOff>
                    <xdr:row>41</xdr:row>
                    <xdr:rowOff>76200</xdr:rowOff>
                  </from>
                  <to>
                    <xdr:col>6</xdr:col>
                    <xdr:colOff>600075</xdr:colOff>
                    <xdr:row>42</xdr:row>
                    <xdr:rowOff>114300</xdr:rowOff>
                  </to>
                </anchor>
              </controlPr>
            </control>
          </mc:Choice>
        </mc:AlternateContent>
        <mc:AlternateContent xmlns:mc="http://schemas.openxmlformats.org/markup-compatibility/2006">
          <mc:Choice Requires="x14">
            <control shapeId="1036" r:id="rId14" name="Group Box 12">
              <controlPr defaultSize="0" autoFill="0" autoPict="0" altText="">
                <anchor moveWithCells="1">
                  <from>
                    <xdr:col>2</xdr:col>
                    <xdr:colOff>0</xdr:colOff>
                    <xdr:row>37</xdr:row>
                    <xdr:rowOff>0</xdr:rowOff>
                  </from>
                  <to>
                    <xdr:col>8</xdr:col>
                    <xdr:colOff>0</xdr:colOff>
                    <xdr:row>39</xdr:row>
                    <xdr:rowOff>0</xdr:rowOff>
                  </to>
                </anchor>
              </controlPr>
            </control>
          </mc:Choice>
        </mc:AlternateContent>
        <mc:AlternateContent xmlns:mc="http://schemas.openxmlformats.org/markup-compatibility/2006">
          <mc:Choice Requires="x14">
            <control shapeId="1037" r:id="rId15" name="Group Box 13">
              <controlPr defaultSize="0" autoFill="0" autoPict="0" altText="">
                <anchor moveWithCells="1">
                  <from>
                    <xdr:col>2</xdr:col>
                    <xdr:colOff>0</xdr:colOff>
                    <xdr:row>39</xdr:row>
                    <xdr:rowOff>0</xdr:rowOff>
                  </from>
                  <to>
                    <xdr:col>8</xdr:col>
                    <xdr:colOff>0</xdr:colOff>
                    <xdr:row>41</xdr:row>
                    <xdr:rowOff>0</xdr:rowOff>
                  </to>
                </anchor>
              </controlPr>
            </control>
          </mc:Choice>
        </mc:AlternateContent>
        <mc:AlternateContent xmlns:mc="http://schemas.openxmlformats.org/markup-compatibility/2006">
          <mc:Choice Requires="x14">
            <control shapeId="1038" r:id="rId16" name="Group Box 14">
              <controlPr defaultSize="0" autoFill="0" autoPict="0" altText="">
                <anchor moveWithCells="1">
                  <from>
                    <xdr:col>2</xdr:col>
                    <xdr:colOff>0</xdr:colOff>
                    <xdr:row>46</xdr:row>
                    <xdr:rowOff>0</xdr:rowOff>
                  </from>
                  <to>
                    <xdr:col>8</xdr:col>
                    <xdr:colOff>0</xdr:colOff>
                    <xdr:row>49</xdr:row>
                    <xdr:rowOff>57150</xdr:rowOff>
                  </to>
                </anchor>
              </controlPr>
            </control>
          </mc:Choice>
        </mc:AlternateContent>
        <mc:AlternateContent xmlns:mc="http://schemas.openxmlformats.org/markup-compatibility/2006">
          <mc:Choice Requires="x14">
            <control shapeId="1039" r:id="rId17" name="Group Box 15">
              <controlPr defaultSize="0" print="0" autoFill="0" autoPict="0" altText="">
                <anchor moveWithCells="1">
                  <from>
                    <xdr:col>2</xdr:col>
                    <xdr:colOff>0</xdr:colOff>
                    <xdr:row>41</xdr:row>
                    <xdr:rowOff>0</xdr:rowOff>
                  </from>
                  <to>
                    <xdr:col>8</xdr:col>
                    <xdr:colOff>0</xdr:colOff>
                    <xdr:row>44</xdr:row>
                    <xdr:rowOff>47625</xdr:rowOff>
                  </to>
                </anchor>
              </controlPr>
            </control>
          </mc:Choice>
        </mc:AlternateContent>
        <mc:AlternateContent xmlns:mc="http://schemas.openxmlformats.org/markup-compatibility/2006">
          <mc:Choice Requires="x14">
            <control shapeId="1040" r:id="rId18" name="Option Button 16">
              <controlPr locked="0" defaultSize="0" autoFill="0" autoLine="0" autoPict="0">
                <anchor moveWithCells="1">
                  <from>
                    <xdr:col>5</xdr:col>
                    <xdr:colOff>28575</xdr:colOff>
                    <xdr:row>44</xdr:row>
                    <xdr:rowOff>47625</xdr:rowOff>
                  </from>
                  <to>
                    <xdr:col>5</xdr:col>
                    <xdr:colOff>838200</xdr:colOff>
                    <xdr:row>46</xdr:row>
                    <xdr:rowOff>0</xdr:rowOff>
                  </to>
                </anchor>
              </controlPr>
            </control>
          </mc:Choice>
        </mc:AlternateContent>
        <mc:AlternateContent xmlns:mc="http://schemas.openxmlformats.org/markup-compatibility/2006">
          <mc:Choice Requires="x14">
            <control shapeId="1041" r:id="rId19" name="Option Button 17">
              <controlPr locked="0" defaultSize="0" autoFill="0" autoLine="0" autoPict="0">
                <anchor moveWithCells="1">
                  <from>
                    <xdr:col>5</xdr:col>
                    <xdr:colOff>571500</xdr:colOff>
                    <xdr:row>44</xdr:row>
                    <xdr:rowOff>47625</xdr:rowOff>
                  </from>
                  <to>
                    <xdr:col>6</xdr:col>
                    <xdr:colOff>447675</xdr:colOff>
                    <xdr:row>46</xdr:row>
                    <xdr:rowOff>0</xdr:rowOff>
                  </to>
                </anchor>
              </controlPr>
            </control>
          </mc:Choice>
        </mc:AlternateContent>
        <mc:AlternateContent xmlns:mc="http://schemas.openxmlformats.org/markup-compatibility/2006">
          <mc:Choice Requires="x14">
            <control shapeId="1042" r:id="rId20" name="Group Box 18">
              <controlPr defaultSize="0" autoFill="0" autoPict="0" altText="">
                <anchor moveWithCells="1">
                  <from>
                    <xdr:col>2</xdr:col>
                    <xdr:colOff>0</xdr:colOff>
                    <xdr:row>44</xdr:row>
                    <xdr:rowOff>0</xdr:rowOff>
                  </from>
                  <to>
                    <xdr:col>8</xdr:col>
                    <xdr:colOff>0</xdr:colOff>
                    <xdr:row>46</xdr:row>
                    <xdr:rowOff>0</xdr:rowOff>
                  </to>
                </anchor>
              </controlPr>
            </control>
          </mc:Choice>
        </mc:AlternateContent>
        <mc:AlternateContent xmlns:mc="http://schemas.openxmlformats.org/markup-compatibility/2006">
          <mc:Choice Requires="x14">
            <control shapeId="1044" r:id="rId21" name="Group Box 20">
              <controlPr defaultSize="0" autoFill="0" autoPict="0" altText="">
                <anchor moveWithCells="1">
                  <from>
                    <xdr:col>2</xdr:col>
                    <xdr:colOff>0</xdr:colOff>
                    <xdr:row>45</xdr:row>
                    <xdr:rowOff>66675</xdr:rowOff>
                  </from>
                  <to>
                    <xdr:col>8</xdr:col>
                    <xdr:colOff>0</xdr:colOff>
                    <xdr:row>51</xdr:row>
                    <xdr:rowOff>114300</xdr:rowOff>
                  </to>
                </anchor>
              </controlPr>
            </control>
          </mc:Choice>
        </mc:AlternateContent>
        <mc:AlternateContent xmlns:mc="http://schemas.openxmlformats.org/markup-compatibility/2006">
          <mc:Choice Requires="x14">
            <control shapeId="1047" r:id="rId22" name="Option Button 23">
              <controlPr defaultSize="0" autoFill="0" autoLine="0" autoPict="0">
                <anchor moveWithCells="1">
                  <from>
                    <xdr:col>5</xdr:col>
                    <xdr:colOff>38100</xdr:colOff>
                    <xdr:row>42</xdr:row>
                    <xdr:rowOff>28575</xdr:rowOff>
                  </from>
                  <to>
                    <xdr:col>6</xdr:col>
                    <xdr:colOff>600075</xdr:colOff>
                    <xdr:row>43</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82">
        <x14:dataValidation type="list" operator="equal" allowBlank="1" showInputMessage="1" showErrorMessage="1">
          <x14:formula1>
            <xm:f>'[קובץ חכם - סיור מקצועי אילת 2022.xlsm]רשימות'!#REF!</xm:f>
          </x14:formula1>
          <xm:sqref>E85</xm:sqref>
        </x14:dataValidation>
        <x14:dataValidation type="list" operator="equal" allowBlank="1" showInputMessage="1" showErrorMessage="1">
          <x14:formula1>
            <xm:f>'[קובץ חכם - סיור מקצועי אילת 2022.xlsm]רשימות'!#REF!</xm:f>
          </x14:formula1>
          <xm:sqref>F84</xm:sqref>
        </x14:dataValidation>
        <x14:dataValidation type="list" operator="equal" allowBlank="1" showInputMessage="1" showErrorMessage="1">
          <x14:formula1>
            <xm:f>'[קובץ חכם - סיור מקצועי אילת 2022.xlsm]רשימות'!#REF!</xm:f>
          </x14:formula1>
          <xm:sqref>E82</xm:sqref>
        </x14:dataValidation>
        <x14:dataValidation type="list" operator="equal" allowBlank="1" showInputMessage="1" showErrorMessage="1">
          <x14:formula1>
            <xm:f>'[קובץ חכם - סיור מקצועי אילת 2022.xlsm]רשימות'!#REF!</xm:f>
          </x14:formula1>
          <xm:sqref>G79</xm:sqref>
        </x14:dataValidation>
        <x14:dataValidation type="list" operator="equal" allowBlank="1" showInputMessage="1" showErrorMessage="1">
          <x14:formula1>
            <xm:f>'[קובץ חכם - סיור מקצועי אילת 2022.xlsm]רשימות'!#REF!</xm:f>
          </x14:formula1>
          <xm:sqref>F79</xm:sqref>
        </x14:dataValidation>
        <x14:dataValidation type="list" operator="equal" allowBlank="1" showInputMessage="1" showErrorMessage="1">
          <x14:formula1>
            <xm:f>'[קובץ חכם - סיור מקצועי אילת 2022.xlsm]רשימות'!#REF!</xm:f>
          </x14:formula1>
          <xm:sqref>E79</xm:sqref>
        </x14:dataValidation>
        <x14:dataValidation type="list" operator="equal" allowBlank="1" showInputMessage="1" showErrorMessage="1">
          <x14:formula1>
            <xm:f>'[קובץ חכם - סיור מקצועי אילת 2022.xlsm]רשימות'!#REF!</xm:f>
          </x14:formula1>
          <xm:sqref>F59</xm:sqref>
        </x14:dataValidation>
        <x14:dataValidation type="list" operator="equal" allowBlank="1" showInputMessage="1" showErrorMessage="1">
          <x14:formula1>
            <xm:f>'[קובץ חכם - סיור מקצועי אילת 2022.xlsm]רשימות'!#REF!</xm:f>
          </x14:formula1>
          <xm:sqref>E59</xm:sqref>
        </x14:dataValidation>
        <x14:dataValidation type="list" operator="equal" allowBlank="1" showInputMessage="1" showErrorMessage="1">
          <x14:formula1>
            <xm:f>'[קובץ חכם - סיור מקצועי אילת 2022.xlsm]רשימות'!#REF!</xm:f>
          </x14:formula1>
          <xm:sqref>F60</xm:sqref>
        </x14:dataValidation>
        <x14:dataValidation type="list" operator="equal" allowBlank="1" showInputMessage="1" showErrorMessage="1">
          <x14:formula1>
            <xm:f>'[קובץ חכם - סיור מקצועי אילת 2022.xlsm]רשימות'!#REF!</xm:f>
          </x14:formula1>
          <xm:sqref>E60</xm:sqref>
        </x14:dataValidation>
        <x14:dataValidation type="list" operator="equal" allowBlank="1" showInputMessage="1" showErrorMessage="1">
          <x14:formula1>
            <xm:f>'[קובץ חכם - סיור מקצועי אילת 2022.xlsm]רשימות'!#REF!</xm:f>
          </x14:formula1>
          <xm:sqref>E84</xm:sqref>
        </x14:dataValidation>
        <x14:dataValidation type="list" operator="equal" allowBlank="1" showInputMessage="1" showErrorMessage="1">
          <x14:formula1>
            <xm:f>'[קובץ חכם - סיור מקצועי אילת 2022.xlsm]רשימות'!#REF!</xm:f>
          </x14:formula1>
          <xm:sqref>F83</xm:sqref>
        </x14:dataValidation>
        <x14:dataValidation type="list" operator="equal" allowBlank="1" showInputMessage="1" showErrorMessage="1">
          <x14:formula1>
            <xm:f>'[קובץ חכם - סיור מקצועי אילת 2022.xlsm]רשימות'!#REF!</xm:f>
          </x14:formula1>
          <xm:sqref>E83</xm:sqref>
        </x14:dataValidation>
        <x14:dataValidation type="list" operator="equal" allowBlank="1" showInputMessage="1" showErrorMessage="1">
          <x14:formula1>
            <xm:f>'[קובץ חכם - סיור מקצועי אילת 2022.xlsm]רשימות'!#REF!</xm:f>
          </x14:formula1>
          <xm:sqref>G81</xm:sqref>
        </x14:dataValidation>
        <x14:dataValidation type="list" operator="equal" allowBlank="1" showInputMessage="1" showErrorMessage="1">
          <x14:formula1>
            <xm:f>'[קובץ חכם - סיור מקצועי אילת 2022.xlsm]רשימות'!#REF!</xm:f>
          </x14:formula1>
          <xm:sqref>F81</xm:sqref>
        </x14:dataValidation>
        <x14:dataValidation type="list" operator="equal" allowBlank="1" showInputMessage="1" showErrorMessage="1">
          <x14:formula1>
            <xm:f>'[קובץ חכם - סיור מקצועי אילת 2022.xlsm]רשימות'!#REF!</xm:f>
          </x14:formula1>
          <xm:sqref>E81</xm:sqref>
        </x14:dataValidation>
        <x14:dataValidation type="list" operator="equal" allowBlank="1" showInputMessage="1" showErrorMessage="1">
          <x14:formula1>
            <xm:f>'[קובץ חכם - סיור מקצועי אילת 2022.xlsm]רשימות'!#REF!</xm:f>
          </x14:formula1>
          <xm:sqref>G80</xm:sqref>
        </x14:dataValidation>
        <x14:dataValidation type="list" operator="equal" allowBlank="1" showInputMessage="1" showErrorMessage="1">
          <x14:formula1>
            <xm:f>'[קובץ חכם - סיור מקצועי אילת 2022.xlsm]רשימות'!#REF!</xm:f>
          </x14:formula1>
          <xm:sqref>F80</xm:sqref>
        </x14:dataValidation>
        <x14:dataValidation type="list" operator="equal" allowBlank="1" showInputMessage="1" showErrorMessage="1">
          <x14:formula1>
            <xm:f>'[קובץ חכם - סיור מקצועי אילת 2022.xlsm]רשימות'!#REF!</xm:f>
          </x14:formula1>
          <xm:sqref>E80</xm:sqref>
        </x14:dataValidation>
        <x14:dataValidation type="list" operator="equal" allowBlank="1" showInputMessage="1" showErrorMessage="1">
          <x14:formula1>
            <xm:f>'[קובץ חכם - סיור מקצועי אילת 2022.xlsm]רשימות'!#REF!</xm:f>
          </x14:formula1>
          <xm:sqref>G78</xm:sqref>
        </x14:dataValidation>
        <x14:dataValidation type="list" operator="equal" allowBlank="1" showInputMessage="1" showErrorMessage="1">
          <x14:formula1>
            <xm:f>'[קובץ חכם - סיור מקצועי אילת 2022.xlsm]רשימות'!#REF!</xm:f>
          </x14:formula1>
          <xm:sqref>F78</xm:sqref>
        </x14:dataValidation>
        <x14:dataValidation type="list" operator="equal" allowBlank="1" showInputMessage="1" showErrorMessage="1">
          <x14:formula1>
            <xm:f>'[קובץ חכם - סיור מקצועי אילת 2022.xlsm]רשימות'!#REF!</xm:f>
          </x14:formula1>
          <xm:sqref>E78</xm:sqref>
        </x14:dataValidation>
        <x14:dataValidation type="list" operator="equal" allowBlank="1" showInputMessage="1" showErrorMessage="1">
          <x14:formula1>
            <xm:f>'[קובץ חכם - סיור מקצועי אילת 2022.xlsm]רשימות'!#REF!</xm:f>
          </x14:formula1>
          <xm:sqref>G77</xm:sqref>
        </x14:dataValidation>
        <x14:dataValidation type="list" operator="equal" allowBlank="1" showInputMessage="1" showErrorMessage="1">
          <x14:formula1>
            <xm:f>'[קובץ חכם - סיור מקצועי אילת 2022.xlsm]רשימות'!#REF!</xm:f>
          </x14:formula1>
          <xm:sqref>F77</xm:sqref>
        </x14:dataValidation>
        <x14:dataValidation type="list" operator="equal" allowBlank="1" showInputMessage="1" showErrorMessage="1">
          <x14:formula1>
            <xm:f>'[קובץ חכם - סיור מקצועי אילת 2022.xlsm]רשימות'!#REF!</xm:f>
          </x14:formula1>
          <xm:sqref>E77</xm:sqref>
        </x14:dataValidation>
        <x14:dataValidation type="list" operator="equal" allowBlank="1" showInputMessage="1" showErrorMessage="1">
          <x14:formula1>
            <xm:f>'[קובץ חכם - סיור מקצועי אילת 2022.xlsm]רשימות'!#REF!</xm:f>
          </x14:formula1>
          <xm:sqref>G76</xm:sqref>
        </x14:dataValidation>
        <x14:dataValidation type="list" operator="equal" allowBlank="1" showInputMessage="1" showErrorMessage="1">
          <x14:formula1>
            <xm:f>'[קובץ חכם - סיור מקצועי אילת 2022.xlsm]רשימות'!#REF!</xm:f>
          </x14:formula1>
          <xm:sqref>F76</xm:sqref>
        </x14:dataValidation>
        <x14:dataValidation type="list" operator="equal" allowBlank="1" showInputMessage="1" showErrorMessage="1">
          <x14:formula1>
            <xm:f>'[קובץ חכם - סיור מקצועי אילת 2022.xlsm]רשימות'!#REF!</xm:f>
          </x14:formula1>
          <xm:sqref>E76</xm:sqref>
        </x14:dataValidation>
        <x14:dataValidation type="list" operator="equal" allowBlank="1" showInputMessage="1" showErrorMessage="1">
          <x14:formula1>
            <xm:f>'[קובץ חכם - סיור מקצועי אילת 2022.xlsm]רשימות'!#REF!</xm:f>
          </x14:formula1>
          <xm:sqref>G75</xm:sqref>
        </x14:dataValidation>
        <x14:dataValidation type="list" operator="equal" allowBlank="1" showInputMessage="1" showErrorMessage="1">
          <x14:formula1>
            <xm:f>'[קובץ חכם - סיור מקצועי אילת 2022.xlsm]רשימות'!#REF!</xm:f>
          </x14:formula1>
          <xm:sqref>F75</xm:sqref>
        </x14:dataValidation>
        <x14:dataValidation type="list" operator="equal" allowBlank="1" showInputMessage="1" showErrorMessage="1">
          <x14:formula1>
            <xm:f>'[קובץ חכם - סיור מקצועי אילת 2022.xlsm]רשימות'!#REF!</xm:f>
          </x14:formula1>
          <xm:sqref>E75</xm:sqref>
        </x14:dataValidation>
        <x14:dataValidation type="list" operator="equal" allowBlank="1" showInputMessage="1" showErrorMessage="1">
          <x14:formula1>
            <xm:f>'[קובץ חכם - סיור מקצועי אילת 2022.xlsm]רשימות'!#REF!</xm:f>
          </x14:formula1>
          <xm:sqref>E74</xm:sqref>
        </x14:dataValidation>
        <x14:dataValidation type="list" operator="equal" allowBlank="1" showInputMessage="1" showErrorMessage="1">
          <x14:formula1>
            <xm:f>'[קובץ חכם - סיור מקצועי אילת 2022.xlsm]רשימות'!#REF!</xm:f>
          </x14:formula1>
          <xm:sqref>E73</xm:sqref>
        </x14:dataValidation>
        <x14:dataValidation type="list" operator="equal" allowBlank="1" showInputMessage="1" showErrorMessage="1">
          <x14:formula1>
            <xm:f>'[קובץ חכם - סיור מקצועי אילת 2022.xlsm]רשימות'!#REF!</xm:f>
          </x14:formula1>
          <xm:sqref>G72</xm:sqref>
        </x14:dataValidation>
        <x14:dataValidation type="list" operator="equal" allowBlank="1" showInputMessage="1" showErrorMessage="1">
          <x14:formula1>
            <xm:f>'[קובץ חכם - סיור מקצועי אילת 2022.xlsm]רשימות'!#REF!</xm:f>
          </x14:formula1>
          <xm:sqref>F72</xm:sqref>
        </x14:dataValidation>
        <x14:dataValidation type="list" operator="equal" allowBlank="1" showInputMessage="1" showErrorMessage="1">
          <x14:formula1>
            <xm:f>'[קובץ חכם - סיור מקצועי אילת 2022.xlsm]רשימות'!#REF!</xm:f>
          </x14:formula1>
          <xm:sqref>E72</xm:sqref>
        </x14:dataValidation>
        <x14:dataValidation type="list" operator="equal" allowBlank="1" showInputMessage="1" showErrorMessage="1">
          <x14:formula1>
            <xm:f>'[קובץ חכם - סיור מקצועי אילת 2022.xlsm]רשימות'!#REF!</xm:f>
          </x14:formula1>
          <xm:sqref>G71</xm:sqref>
        </x14:dataValidation>
        <x14:dataValidation type="list" operator="equal" allowBlank="1" showInputMessage="1" showErrorMessage="1">
          <x14:formula1>
            <xm:f>'[קובץ חכם - סיור מקצועי אילת 2022.xlsm]רשימות'!#REF!</xm:f>
          </x14:formula1>
          <xm:sqref>F71</xm:sqref>
        </x14:dataValidation>
        <x14:dataValidation type="list" operator="equal" allowBlank="1" showInputMessage="1" showErrorMessage="1">
          <x14:formula1>
            <xm:f>'[קובץ חכם - סיור מקצועי אילת 2022.xlsm]רשימות'!#REF!</xm:f>
          </x14:formula1>
          <xm:sqref>E71</xm:sqref>
        </x14:dataValidation>
        <x14:dataValidation type="list" operator="equal" allowBlank="1" showInputMessage="1" showErrorMessage="1">
          <x14:formula1>
            <xm:f>'[קובץ חכם - סיור מקצועי אילת 2022.xlsm]רשימות'!#REF!</xm:f>
          </x14:formula1>
          <xm:sqref>G70</xm:sqref>
        </x14:dataValidation>
        <x14:dataValidation type="list" operator="equal" allowBlank="1" showInputMessage="1" showErrorMessage="1">
          <x14:formula1>
            <xm:f>'[קובץ חכם - סיור מקצועי אילת 2022.xlsm]רשימות'!#REF!</xm:f>
          </x14:formula1>
          <xm:sqref>F70</xm:sqref>
        </x14:dataValidation>
        <x14:dataValidation type="list" operator="equal" allowBlank="1" showInputMessage="1" showErrorMessage="1">
          <x14:formula1>
            <xm:f>'[קובץ חכם - סיור מקצועי אילת 2022.xlsm]רשימות'!#REF!</xm:f>
          </x14:formula1>
          <xm:sqref>E70</xm:sqref>
        </x14:dataValidation>
        <x14:dataValidation type="list" operator="equal" allowBlank="1" showInputMessage="1" showErrorMessage="1">
          <x14:formula1>
            <xm:f>'[קובץ חכם - סיור מקצועי אילת 2022.xlsm]רשימות'!#REF!</xm:f>
          </x14:formula1>
          <xm:sqref>G69</xm:sqref>
        </x14:dataValidation>
        <x14:dataValidation type="list" operator="equal" allowBlank="1" showInputMessage="1" showErrorMessage="1">
          <x14:formula1>
            <xm:f>'[קובץ חכם - סיור מקצועי אילת 2022.xlsm]רשימות'!#REF!</xm:f>
          </x14:formula1>
          <xm:sqref>F69</xm:sqref>
        </x14:dataValidation>
        <x14:dataValidation type="list" operator="equal" allowBlank="1" showInputMessage="1" showErrorMessage="1">
          <x14:formula1>
            <xm:f>'[קובץ חכם - סיור מקצועי אילת 2022.xlsm]רשימות'!#REF!</xm:f>
          </x14:formula1>
          <xm:sqref>E69</xm:sqref>
        </x14:dataValidation>
        <x14:dataValidation type="list" operator="equal" allowBlank="1" showInputMessage="1" showErrorMessage="1">
          <x14:formula1>
            <xm:f>'[קובץ חכם - סיור מקצועי אילת 2022.xlsm]רשימות'!#REF!</xm:f>
          </x14:formula1>
          <xm:sqref>G68</xm:sqref>
        </x14:dataValidation>
        <x14:dataValidation type="list" operator="equal" allowBlank="1" showInputMessage="1" showErrorMessage="1">
          <x14:formula1>
            <xm:f>'[קובץ חכם - סיור מקצועי אילת 2022.xlsm]רשימות'!#REF!</xm:f>
          </x14:formula1>
          <xm:sqref>F68</xm:sqref>
        </x14:dataValidation>
        <x14:dataValidation type="list" operator="equal" allowBlank="1" showInputMessage="1" showErrorMessage="1">
          <x14:formula1>
            <xm:f>'[קובץ חכם - סיור מקצועי אילת 2022.xlsm]רשימות'!#REF!</xm:f>
          </x14:formula1>
          <xm:sqref>E68</xm:sqref>
        </x14:dataValidation>
        <x14:dataValidation type="list" operator="equal" allowBlank="1" showInputMessage="1" showErrorMessage="1">
          <x14:formula1>
            <xm:f>'[קובץ חכם - סיור מקצועי אילת 2022.xlsm]רשימות'!#REF!</xm:f>
          </x14:formula1>
          <xm:sqref>G67</xm:sqref>
        </x14:dataValidation>
        <x14:dataValidation type="list" operator="equal" allowBlank="1" showInputMessage="1" showErrorMessage="1">
          <x14:formula1>
            <xm:f>'[קובץ חכם - סיור מקצועי אילת 2022.xlsm]רשימות'!#REF!</xm:f>
          </x14:formula1>
          <xm:sqref>F67</xm:sqref>
        </x14:dataValidation>
        <x14:dataValidation type="list" operator="equal" allowBlank="1" showInputMessage="1" showErrorMessage="1">
          <x14:formula1>
            <xm:f>'[קובץ חכם - סיור מקצועי אילת 2022.xlsm]רשימות'!#REF!</xm:f>
          </x14:formula1>
          <xm:sqref>E67</xm:sqref>
        </x14:dataValidation>
        <x14:dataValidation type="list" operator="equal" allowBlank="1" showInputMessage="1" showErrorMessage="1">
          <x14:formula1>
            <xm:f>'[קובץ חכם - סיור מקצועי אילת 2022.xlsm]רשימות'!#REF!</xm:f>
          </x14:formula1>
          <xm:sqref>G66</xm:sqref>
        </x14:dataValidation>
        <x14:dataValidation type="list" operator="equal" allowBlank="1" showInputMessage="1" showErrorMessage="1">
          <x14:formula1>
            <xm:f>'[קובץ חכם - סיור מקצועי אילת 2022.xlsm]רשימות'!#REF!</xm:f>
          </x14:formula1>
          <xm:sqref>F66</xm:sqref>
        </x14:dataValidation>
        <x14:dataValidation type="list" operator="equal" allowBlank="1" showInputMessage="1" showErrorMessage="1">
          <x14:formula1>
            <xm:f>'[קובץ חכם - סיור מקצועי אילת 2022.xlsm]רשימות'!#REF!</xm:f>
          </x14:formula1>
          <xm:sqref>E66</xm:sqref>
        </x14:dataValidation>
        <x14:dataValidation type="list" operator="equal" allowBlank="1" showInputMessage="1" showErrorMessage="1">
          <x14:formula1>
            <xm:f>'[קובץ חכם - סיור מקצועי אילת 2022.xlsm]רשימות'!#REF!</xm:f>
          </x14:formula1>
          <xm:sqref>G65</xm:sqref>
        </x14:dataValidation>
        <x14:dataValidation type="list" operator="equal" allowBlank="1" showInputMessage="1" showErrorMessage="1">
          <x14:formula1>
            <xm:f>'[קובץ חכם - סיור מקצועי אילת 2022.xlsm]רשימות'!#REF!</xm:f>
          </x14:formula1>
          <xm:sqref>F65</xm:sqref>
        </x14:dataValidation>
        <x14:dataValidation type="list" operator="equal" allowBlank="1" showInputMessage="1" showErrorMessage="1">
          <x14:formula1>
            <xm:f>'[קובץ חכם - סיור מקצועי אילת 2022.xlsm]רשימות'!#REF!</xm:f>
          </x14:formula1>
          <xm:sqref>E65</xm:sqref>
        </x14:dataValidation>
        <x14:dataValidation type="list" operator="equal" allowBlank="1" showInputMessage="1" showErrorMessage="1">
          <x14:formula1>
            <xm:f>'[קובץ חכם - סיור מקצועי אילת 2022.xlsm]רשימות'!#REF!</xm:f>
          </x14:formula1>
          <xm:sqref>G64</xm:sqref>
        </x14:dataValidation>
        <x14:dataValidation type="list" operator="equal" allowBlank="1" showInputMessage="1" showErrorMessage="1">
          <x14:formula1>
            <xm:f>'[קובץ חכם - סיור מקצועי אילת 2022.xlsm]רשימות'!#REF!</xm:f>
          </x14:formula1>
          <xm:sqref>F64</xm:sqref>
        </x14:dataValidation>
        <x14:dataValidation type="list" operator="equal" allowBlank="1" showInputMessage="1" showErrorMessage="1">
          <x14:formula1>
            <xm:f>'[קובץ חכם - סיור מקצועי אילת 2022.xlsm]רשימות'!#REF!</xm:f>
          </x14:formula1>
          <xm:sqref>E64</xm:sqref>
        </x14:dataValidation>
        <x14:dataValidation type="list" operator="equal" allowBlank="1" showInputMessage="1" showErrorMessage="1">
          <x14:formula1>
            <xm:f>'[קובץ חכם - סיור מקצועי אילת 2022.xlsm]רשימות'!#REF!</xm:f>
          </x14:formula1>
          <xm:sqref>G63</xm:sqref>
        </x14:dataValidation>
        <x14:dataValidation type="list" operator="equal" allowBlank="1" showInputMessage="1" showErrorMessage="1">
          <x14:formula1>
            <xm:f>'[קובץ חכם - סיור מקצועי אילת 2022.xlsm]רשימות'!#REF!</xm:f>
          </x14:formula1>
          <xm:sqref>F63</xm:sqref>
        </x14:dataValidation>
        <x14:dataValidation type="list" operator="equal" allowBlank="1" showInputMessage="1" showErrorMessage="1">
          <x14:formula1>
            <xm:f>'[קובץ חכם - סיור מקצועי אילת 2022.xlsm]רשימות'!#REF!</xm:f>
          </x14:formula1>
          <xm:sqref>E63</xm:sqref>
        </x14:dataValidation>
        <x14:dataValidation type="list" operator="equal" allowBlank="1" showInputMessage="1" showErrorMessage="1">
          <x14:formula1>
            <xm:f>'[קובץ חכם - סיור מקצועי אילת 2022.xlsm]רשימות'!#REF!</xm:f>
          </x14:formula1>
          <xm:sqref>G62</xm:sqref>
        </x14:dataValidation>
        <x14:dataValidation type="list" operator="equal" allowBlank="1" showInputMessage="1" showErrorMessage="1">
          <x14:formula1>
            <xm:f>'[קובץ חכם - סיור מקצועי אילת 2022.xlsm]רשימות'!#REF!</xm:f>
          </x14:formula1>
          <xm:sqref>F62</xm:sqref>
        </x14:dataValidation>
        <x14:dataValidation type="list" operator="equal" allowBlank="1" showInputMessage="1" showErrorMessage="1">
          <x14:formula1>
            <xm:f>'[קובץ חכם - סיור מקצועי אילת 2022.xlsm]רשימות'!#REF!</xm:f>
          </x14:formula1>
          <xm:sqref>E62</xm:sqref>
        </x14:dataValidation>
        <x14:dataValidation type="list" operator="equal" allowBlank="1" showInputMessage="1" showErrorMessage="1">
          <x14:formula1>
            <xm:f>'[קובץ חכם - סיור מקצועי אילת 2022.xlsm]רשימות'!#REF!</xm:f>
          </x14:formula1>
          <xm:sqref>F61</xm:sqref>
        </x14:dataValidation>
        <x14:dataValidation type="list" operator="equal" allowBlank="1" showInputMessage="1" showErrorMessage="1">
          <x14:formula1>
            <xm:f>'[קובץ חכם - סיור מקצועי אילת 2022.xlsm]רשימות'!#REF!</xm:f>
          </x14:formula1>
          <xm:sqref>E61</xm:sqref>
        </x14:dataValidation>
        <x14:dataValidation type="list" operator="equal" allowBlank="1" showInputMessage="1" showErrorMessage="1">
          <x14:formula1>
            <xm:f>'[קובץ חכם - סיור מקצועי אילת 2022.xlsm]רשימות'!#REF!</xm:f>
          </x14:formula1>
          <xm:sqref>F58</xm:sqref>
        </x14:dataValidation>
        <x14:dataValidation type="list" operator="equal" allowBlank="1" showInputMessage="1" showErrorMessage="1">
          <x14:formula1>
            <xm:f>'[קובץ חכם - סיור מקצועי אילת 2022.xlsm]רשימות'!#REF!</xm:f>
          </x14:formula1>
          <xm:sqref>E58</xm:sqref>
        </x14:dataValidation>
        <x14:dataValidation type="list" operator="equal" allowBlank="1" showInputMessage="1" showErrorMessage="1">
          <x14:formula1>
            <xm:f>'[קובץ חכם - סיור מקצועי אילת 2022.xlsm]רשימות'!#REF!</xm:f>
          </x14:formula1>
          <xm:sqref>G57</xm:sqref>
        </x14:dataValidation>
        <x14:dataValidation type="list" operator="equal" allowBlank="1" showInputMessage="1" showErrorMessage="1">
          <x14:formula1>
            <xm:f>'[קובץ חכם - סיור מקצועי אילת 2022.xlsm]רשימות'!#REF!</xm:f>
          </x14:formula1>
          <xm:sqref>F57</xm:sqref>
        </x14:dataValidation>
        <x14:dataValidation type="list" operator="equal" allowBlank="1" showInputMessage="1" showErrorMessage="1">
          <x14:formula1>
            <xm:f>'[קובץ חכם - סיור מקצועי אילת 2022.xlsm]רשימות'!#REF!</xm:f>
          </x14:formula1>
          <xm:sqref>E57</xm:sqref>
        </x14:dataValidation>
        <x14:dataValidation type="list" operator="equal" allowBlank="1" showInputMessage="1" showErrorMessage="1">
          <x14:formula1>
            <xm:f>'[קובץ חכם - סיור מקצועי אילת 2022.xlsm]רשימות'!#REF!</xm:f>
          </x14:formula1>
          <xm:sqref>F56</xm:sqref>
        </x14:dataValidation>
        <x14:dataValidation type="list" operator="equal" allowBlank="1" showInputMessage="1" showErrorMessage="1">
          <x14:formula1>
            <xm:f>'[קובץ חכם - סיור מקצועי אילת 2022.xlsm]רשימות'!#REF!</xm:f>
          </x14:formula1>
          <xm:sqref>F55</xm:sqref>
        </x14:dataValidation>
        <x14:dataValidation type="list" operator="equal" allowBlank="1" showInputMessage="1" showErrorMessage="1">
          <x14:formula1>
            <xm:f>'[קובץ חכם - סיור מקצועי אילת 2022.xlsm]רשימות'!#REF!</xm:f>
          </x14:formula1>
          <xm:sqref>E56</xm:sqref>
        </x14:dataValidation>
        <x14:dataValidation type="list" operator="equal" allowBlank="1" showInputMessage="1" showErrorMessage="1">
          <x14:formula1>
            <xm:f>'[קובץ חכם - סיור מקצועי אילת 2022.xlsm]רשימות'!#REF!</xm:f>
          </x14:formula1>
          <xm:sqref>E55</xm:sqref>
        </x14:dataValidation>
        <x14:dataValidation type="list" operator="equal" allowBlank="1" showInputMessage="1" showErrorMessage="1">
          <x14:formula1>
            <xm:f>'[קובץ חכם - סיור מקצועי אילת 2022.xlsm]רשימות'!#REF!</xm:f>
          </x14:formula1>
          <xm:sqref>F54</xm:sqref>
        </x14:dataValidation>
        <x14:dataValidation type="list" operator="equal" allowBlank="1" showInputMessage="1" showErrorMessage="1">
          <x14:formula1>
            <xm:f>'[קובץ חכם - סיור מקצועי אילת 2022.xlsm]רשימות'!#REF!</xm:f>
          </x14:formula1>
          <xm:sqref>E54</xm:sqref>
        </x14:dataValidation>
        <x14:dataValidation type="list" operator="equal" allowBlank="1" showInputMessage="1" showErrorMessage="1">
          <x14:formula1>
            <xm:f>'[קובץ חכם - סיור מקצועי אילת 2022.xlsm]רשימות'!#REF!</xm:f>
          </x14:formula1>
          <xm:sqref>F53</xm:sqref>
        </x14:dataValidation>
        <x14:dataValidation type="list" operator="equal" allowBlank="1" showInputMessage="1" showErrorMessage="1">
          <x14:formula1>
            <xm:f>'[קובץ חכם - סיור מקצועי אילת 2022.xlsm]רשימות'!#REF!</xm:f>
          </x14:formula1>
          <xm:sqref>E53</xm:sqref>
        </x14:dataValidation>
        <x14:dataValidation type="list" allowBlank="1" showInputMessage="1" showErrorMessage="1">
          <x14:formula1>
            <xm:f>'[קובץ חכם - סיור מקצועי אילת 2022.xlsm]רשימות'!#REF!</xm:f>
          </x14:formula1>
          <xm:sqref>D53:D85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6</vt:i4>
      </vt:variant>
    </vt:vector>
  </HeadingPairs>
  <TitlesOfParts>
    <vt:vector size="7" baseType="lpstr">
      <vt:lpstr>100049465 - 2022</vt:lpstr>
      <vt:lpstr>הצעת_מחיר_חשיבה_</vt:lpstr>
      <vt:lpstr>הצעת_מחיר_מידת_</vt:lpstr>
      <vt:lpstr>הצעת_מחיר_סהכ_איכות</vt:lpstr>
      <vt:lpstr>הצעת_מחיר_סהכ_עלות_אירוע</vt:lpstr>
      <vt:lpstr>הצעת_מחיר_סהכ_עלות_אירוע2</vt:lpstr>
      <vt:lpstr>הצעת_מחיר_ערך_</vt:lpstr>
    </vt:vector>
  </TitlesOfParts>
  <Company>Israel Water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Nikonov Polina</dc:creator>
  <cp:lastModifiedBy>Nikonov Polina</cp:lastModifiedBy>
  <dcterms:created xsi:type="dcterms:W3CDTF">2022-05-30T10:25:17Z</dcterms:created>
  <dcterms:modified xsi:type="dcterms:W3CDTF">2022-05-30T10:25:19Z</dcterms:modified>
</cp:coreProperties>
</file>